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D:\Навчальна робота2012-13 н. р\2023-2024 навчальний рік\підсумки навчанняя І семестр 2324 нр\"/>
    </mc:Choice>
  </mc:AlternateContent>
  <xr:revisionPtr revIDLastSave="0" documentId="13_ncr:1_{5C8A7204-E3A6-44AB-B12D-7746D0BDF01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Аркуш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9" i="1" l="1"/>
  <c r="L29" i="1"/>
  <c r="K29" i="1"/>
  <c r="I29" i="1"/>
  <c r="G29" i="1"/>
  <c r="N28" i="1"/>
  <c r="M28" i="1"/>
  <c r="J28" i="1"/>
  <c r="K28" i="1" s="1"/>
  <c r="I28" i="1"/>
  <c r="H28" i="1"/>
  <c r="F28" i="1"/>
  <c r="G28" i="1" s="1"/>
  <c r="D28" i="1"/>
  <c r="C28" i="1"/>
  <c r="M27" i="1"/>
  <c r="L27" i="1"/>
  <c r="K27" i="1"/>
  <c r="I27" i="1"/>
  <c r="G27" i="1"/>
  <c r="E27" i="1"/>
  <c r="E28" i="1" s="1"/>
  <c r="M26" i="1"/>
  <c r="L26" i="1"/>
  <c r="K26" i="1"/>
  <c r="I26" i="1"/>
  <c r="G26" i="1"/>
  <c r="E26" i="1"/>
  <c r="N25" i="1"/>
  <c r="N30" i="1" s="1"/>
  <c r="M25" i="1"/>
  <c r="J25" i="1"/>
  <c r="J30" i="1" s="1"/>
  <c r="I25" i="1"/>
  <c r="H25" i="1"/>
  <c r="H30" i="1" s="1"/>
  <c r="F25" i="1"/>
  <c r="F30" i="1" s="1"/>
  <c r="G30" i="1" s="1"/>
  <c r="D25" i="1"/>
  <c r="D30" i="1" s="1"/>
  <c r="C25" i="1"/>
  <c r="C30" i="1" s="1"/>
  <c r="M24" i="1"/>
  <c r="L24" i="1"/>
  <c r="K24" i="1"/>
  <c r="I24" i="1"/>
  <c r="G24" i="1"/>
  <c r="E24" i="1"/>
  <c r="E25" i="1" s="1"/>
  <c r="E30" i="1" s="1"/>
  <c r="M23" i="1"/>
  <c r="L23" i="1"/>
  <c r="I23" i="1"/>
  <c r="G23" i="1"/>
  <c r="E23" i="1"/>
  <c r="N21" i="1"/>
  <c r="J21" i="1"/>
  <c r="J22" i="1" s="1"/>
  <c r="H21" i="1"/>
  <c r="M21" i="1" s="1"/>
  <c r="F21" i="1"/>
  <c r="F22" i="1" s="1"/>
  <c r="D21" i="1"/>
  <c r="E21" i="1" s="1"/>
  <c r="C21" i="1"/>
  <c r="M20" i="1"/>
  <c r="L20" i="1"/>
  <c r="K20" i="1"/>
  <c r="I20" i="1"/>
  <c r="G20" i="1"/>
  <c r="E20" i="1"/>
  <c r="M19" i="1"/>
  <c r="L19" i="1"/>
  <c r="K19" i="1"/>
  <c r="I19" i="1"/>
  <c r="G19" i="1"/>
  <c r="E19" i="1"/>
  <c r="M18" i="1"/>
  <c r="L18" i="1"/>
  <c r="K18" i="1"/>
  <c r="I18" i="1"/>
  <c r="M17" i="1"/>
  <c r="L17" i="1"/>
  <c r="K17" i="1"/>
  <c r="I17" i="1"/>
  <c r="G17" i="1"/>
  <c r="E17" i="1"/>
  <c r="M16" i="1"/>
  <c r="L16" i="1"/>
  <c r="K16" i="1"/>
  <c r="I16" i="1"/>
  <c r="G16" i="1"/>
  <c r="E16" i="1"/>
  <c r="N15" i="1"/>
  <c r="J15" i="1"/>
  <c r="M15" i="1" s="1"/>
  <c r="H15" i="1"/>
  <c r="I15" i="1" s="1"/>
  <c r="F15" i="1"/>
  <c r="G15" i="1" s="1"/>
  <c r="D15" i="1"/>
  <c r="E15" i="1" s="1"/>
  <c r="C15" i="1"/>
  <c r="M14" i="1"/>
  <c r="L14" i="1"/>
  <c r="K14" i="1"/>
  <c r="I14" i="1"/>
  <c r="G14" i="1"/>
  <c r="M13" i="1"/>
  <c r="L13" i="1"/>
  <c r="K13" i="1"/>
  <c r="I13" i="1"/>
  <c r="G13" i="1"/>
  <c r="E13" i="1"/>
  <c r="L12" i="1"/>
  <c r="K12" i="1"/>
  <c r="I12" i="1"/>
  <c r="G12" i="1"/>
  <c r="E12" i="1"/>
  <c r="L11" i="1"/>
  <c r="I11" i="1"/>
  <c r="G11" i="1"/>
  <c r="E11" i="1"/>
  <c r="M10" i="1"/>
  <c r="L10" i="1"/>
  <c r="K10" i="1"/>
  <c r="I10" i="1"/>
  <c r="G10" i="1"/>
  <c r="E10" i="1"/>
  <c r="N9" i="1"/>
  <c r="N22" i="1" s="1"/>
  <c r="N31" i="1" s="1"/>
  <c r="J9" i="1"/>
  <c r="H9" i="1"/>
  <c r="F9" i="1"/>
  <c r="D9" i="1"/>
  <c r="M8" i="1"/>
  <c r="L8" i="1"/>
  <c r="K8" i="1"/>
  <c r="I8" i="1"/>
  <c r="G8" i="1"/>
  <c r="E8" i="1"/>
  <c r="C7" i="1"/>
  <c r="M7" i="1" s="1"/>
  <c r="M6" i="1"/>
  <c r="L6" i="1"/>
  <c r="K6" i="1"/>
  <c r="I6" i="1"/>
  <c r="G6" i="1"/>
  <c r="E6" i="1"/>
  <c r="M5" i="1"/>
  <c r="L5" i="1"/>
  <c r="K5" i="1"/>
  <c r="I5" i="1"/>
  <c r="G5" i="1"/>
  <c r="E5" i="1"/>
  <c r="M4" i="1"/>
  <c r="L4" i="1"/>
  <c r="K4" i="1"/>
  <c r="I4" i="1"/>
  <c r="G4" i="1"/>
  <c r="E4" i="1"/>
  <c r="M30" i="1" l="1"/>
  <c r="L30" i="1"/>
  <c r="K30" i="1"/>
  <c r="F31" i="1"/>
  <c r="J31" i="1"/>
  <c r="I30" i="1"/>
  <c r="I7" i="1"/>
  <c r="K15" i="1"/>
  <c r="G21" i="1"/>
  <c r="K21" i="1"/>
  <c r="L25" i="1"/>
  <c r="L28" i="1"/>
  <c r="L15" i="1"/>
  <c r="L21" i="1"/>
  <c r="D22" i="1"/>
  <c r="H22" i="1"/>
  <c r="K7" i="1"/>
  <c r="E7" i="1"/>
  <c r="L7" i="1"/>
  <c r="C9" i="1"/>
  <c r="I9" i="1" s="1"/>
  <c r="I21" i="1"/>
  <c r="G7" i="1"/>
  <c r="G25" i="1"/>
  <c r="K25" i="1"/>
  <c r="M9" i="1" l="1"/>
  <c r="C22" i="1"/>
  <c r="E9" i="1"/>
  <c r="E22" i="1"/>
  <c r="L9" i="1"/>
  <c r="L22" i="1"/>
  <c r="G9" i="1"/>
  <c r="D31" i="1"/>
  <c r="K9" i="1"/>
  <c r="H31" i="1"/>
  <c r="M22" i="1"/>
  <c r="C31" i="1" l="1"/>
  <c r="E31" i="1" s="1"/>
  <c r="G22" i="1"/>
  <c r="K22" i="1"/>
  <c r="I22" i="1"/>
  <c r="I31" i="1" l="1"/>
  <c r="L31" i="1"/>
  <c r="K31" i="1"/>
  <c r="G31" i="1"/>
  <c r="M31" i="1"/>
</calcChain>
</file>

<file path=xl/sharedStrings.xml><?xml version="1.0" encoding="utf-8"?>
<sst xmlns="http://schemas.openxmlformats.org/spreadsheetml/2006/main" count="80" uniqueCount="58">
  <si>
    <t>Звіт груп про підсумки навчання за  І семестр 2023-24  навчального року ВХПТУ № 5 м. Вінниця (класний керівник)</t>
  </si>
  <si>
    <t>№ груп</t>
  </si>
  <si>
    <t>Спеціальність</t>
  </si>
  <si>
    <t>Кількість 
учнів</t>
  </si>
  <si>
    <t>Теоретичне навчання</t>
  </si>
  <si>
    <t>Початковий 
І рівень</t>
  </si>
  <si>
    <t>Середній 
ІІ рівень</t>
  </si>
  <si>
    <t>Достатній 
 ІІІ рівень</t>
  </si>
  <si>
    <t>Високий 
ІV рівень</t>
  </si>
  <si>
    <t>Якісний показник</t>
  </si>
  <si>
    <t>Успішність</t>
  </si>
  <si>
    <t>Кількість учнів з сер балом більше ніж 7</t>
  </si>
  <si>
    <t>столяр будівельний, виробник худ вир з дерева</t>
  </si>
  <si>
    <t>15</t>
  </si>
  <si>
    <t>10</t>
  </si>
  <si>
    <t>муляр, електрогазозварник, виробник художніх вироів з дерева</t>
  </si>
  <si>
    <t>17</t>
  </si>
  <si>
    <t>6</t>
  </si>
  <si>
    <t>монтажник саю тех систем і устаткування, електрогазозв</t>
  </si>
  <si>
    <t>24</t>
  </si>
  <si>
    <t>11</t>
  </si>
  <si>
    <t>виконавець худ-оформ робіт</t>
  </si>
  <si>
    <t>18</t>
  </si>
  <si>
    <t>маляр, штукатур, лиц-плит</t>
  </si>
  <si>
    <t>22</t>
  </si>
  <si>
    <t>Всього І курс</t>
  </si>
  <si>
    <t>Столяр будівельний, виробник художніх виробів з дерева</t>
  </si>
  <si>
    <t>23</t>
  </si>
  <si>
    <t>13</t>
  </si>
  <si>
    <t>муляр. електрогазозварнки, виробник художніх виробів з металу</t>
  </si>
  <si>
    <t>79</t>
  </si>
  <si>
    <t>25</t>
  </si>
  <si>
    <t>84</t>
  </si>
  <si>
    <t>Монтажник сан-тех с-м і устаткув, електрогазозв, вир х. в. з мет.</t>
  </si>
  <si>
    <t>Виконавець художньо – оформлювальних робіт, виробник художніх виробів з кераміки</t>
  </si>
  <si>
    <t>Всього ІІ курс</t>
  </si>
  <si>
    <t>Монтажник санітарно-технічних систем і устаткування, електрогазозварник, виробник художніх виробів з металу</t>
  </si>
  <si>
    <t>30</t>
  </si>
  <si>
    <t>9</t>
  </si>
  <si>
    <t>Маляр, штукатур, лицювальник-плиточник</t>
  </si>
  <si>
    <t>58.33</t>
  </si>
  <si>
    <t>41.66</t>
  </si>
  <si>
    <t>14</t>
  </si>
  <si>
    <t>Виконавець худ-оформл робіт, виробник художніх виробів з кераміки</t>
  </si>
  <si>
    <t>Всього ІІІ курс</t>
  </si>
  <si>
    <t>Всього в загальноосвітніх групах</t>
  </si>
  <si>
    <t>Реставратор декоративно-художніх фарбувань, маляр</t>
  </si>
  <si>
    <t>20</t>
  </si>
  <si>
    <t>Муляр, електрогазозварник</t>
  </si>
  <si>
    <t>5</t>
  </si>
  <si>
    <t>Реставратор ДХФ, маляр</t>
  </si>
  <si>
    <t>7</t>
  </si>
  <si>
    <t>2</t>
  </si>
  <si>
    <t>Всього за ІІ курс (двохрічні групи)</t>
  </si>
  <si>
    <t>28</t>
  </si>
  <si>
    <t>0</t>
  </si>
  <si>
    <t>Всього на базі 11 класу</t>
  </si>
  <si>
    <t>Всього в училищі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</si>
</sst>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/m"/>
  </numFmts>
  <fonts count="15" x14ac:knownFonts="1">
    <font>
      <sz val="10"/>
      <color rgb="FF000000"/>
      <name val="Arial"/>
      <scheme val="minor"/>
    </font>
    <font>
      <b/>
      <sz val="10"/>
      <color rgb="FF434343"/>
      <name val="Times New Roman"/>
    </font>
    <font>
      <sz val="10"/>
      <color theme="1"/>
      <name val="Arial"/>
    </font>
    <font>
      <b/>
      <sz val="10"/>
      <color theme="1"/>
      <name val="Arial"/>
    </font>
    <font>
      <sz val="8"/>
      <color rgb="FF000000"/>
      <name val="Times New Roman"/>
    </font>
    <font>
      <sz val="10"/>
      <name val="Arial"/>
    </font>
    <font>
      <sz val="7"/>
      <color rgb="FF000000"/>
      <name val="Times New Roman"/>
    </font>
    <font>
      <b/>
      <sz val="10"/>
      <color rgb="FF000000"/>
      <name val="Times New Roman"/>
    </font>
    <font>
      <b/>
      <sz val="8"/>
      <color rgb="FF000000"/>
      <name val="Times New Roman"/>
    </font>
    <font>
      <sz val="10"/>
      <color rgb="FF000000"/>
      <name val="Times New Roman"/>
    </font>
    <font>
      <sz val="9"/>
      <color rgb="FF000000"/>
      <name val="Times New Roman"/>
    </font>
    <font>
      <sz val="8"/>
      <color theme="1"/>
      <name val="Times New Roman"/>
    </font>
    <font>
      <sz val="10"/>
      <color rgb="FF000000"/>
      <name val="Arial"/>
    </font>
    <font>
      <b/>
      <sz val="8"/>
      <color theme="1"/>
      <name val="Times New Roman"/>
    </font>
    <font>
      <sz val="10"/>
      <color rgb="FFFF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B7B7B7"/>
        <bgColor rgb="FFB7B7B7"/>
      </patternFill>
    </fill>
    <fill>
      <patternFill patternType="solid">
        <fgColor rgb="FF999999"/>
        <bgColor rgb="FF999999"/>
      </patternFill>
    </fill>
    <fill>
      <patternFill patternType="solid">
        <fgColor theme="0"/>
        <bgColor theme="0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49" fontId="4" fillId="0" borderId="6" xfId="0" applyNumberFormat="1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164" fontId="4" fillId="0" borderId="6" xfId="0" applyNumberFormat="1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49" fontId="4" fillId="0" borderId="6" xfId="0" applyNumberFormat="1" applyFont="1" applyBorder="1" applyAlignment="1">
      <alignment horizontal="center" wrapText="1"/>
    </xf>
    <xf numFmtId="0" fontId="7" fillId="0" borderId="6" xfId="0" applyFont="1" applyBorder="1" applyAlignment="1">
      <alignment horizontal="left" wrapText="1"/>
    </xf>
    <xf numFmtId="0" fontId="8" fillId="2" borderId="6" xfId="0" applyFont="1" applyFill="1" applyBorder="1" applyAlignment="1">
      <alignment horizontal="center" wrapText="1"/>
    </xf>
    <xf numFmtId="49" fontId="8" fillId="2" borderId="6" xfId="0" applyNumberFormat="1" applyFont="1" applyFill="1" applyBorder="1" applyAlignment="1">
      <alignment horizontal="center" wrapText="1"/>
    </xf>
    <xf numFmtId="49" fontId="8" fillId="3" borderId="6" xfId="0" applyNumberFormat="1" applyFont="1" applyFill="1" applyBorder="1" applyAlignment="1">
      <alignment horizontal="center" wrapText="1"/>
    </xf>
    <xf numFmtId="165" fontId="9" fillId="0" borderId="6" xfId="0" applyNumberFormat="1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49" fontId="8" fillId="4" borderId="6" xfId="0" applyNumberFormat="1" applyFont="1" applyFill="1" applyBorder="1" applyAlignment="1">
      <alignment horizontal="center" wrapText="1"/>
    </xf>
    <xf numFmtId="49" fontId="11" fillId="0" borderId="6" xfId="0" applyNumberFormat="1" applyFont="1" applyBorder="1" applyAlignment="1">
      <alignment horizontal="center" wrapText="1"/>
    </xf>
    <xf numFmtId="0" fontId="12" fillId="0" borderId="0" xfId="0" applyFont="1"/>
    <xf numFmtId="0" fontId="11" fillId="0" borderId="6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5" borderId="6" xfId="0" applyFont="1" applyFill="1" applyBorder="1" applyAlignment="1">
      <alignment horizontal="left" wrapText="1"/>
    </xf>
    <xf numFmtId="0" fontId="13" fillId="3" borderId="6" xfId="0" applyFont="1" applyFill="1" applyBorder="1" applyAlignment="1">
      <alignment horizontal="center" wrapText="1"/>
    </xf>
    <xf numFmtId="49" fontId="13" fillId="3" borderId="6" xfId="0" applyNumberFormat="1" applyFont="1" applyFill="1" applyBorder="1" applyAlignment="1">
      <alignment horizontal="center" wrapText="1"/>
    </xf>
    <xf numFmtId="49" fontId="13" fillId="2" borderId="6" xfId="0" applyNumberFormat="1" applyFont="1" applyFill="1" applyBorder="1" applyAlignment="1">
      <alignment horizontal="center" wrapText="1"/>
    </xf>
    <xf numFmtId="49" fontId="4" fillId="6" borderId="6" xfId="0" applyNumberFormat="1" applyFont="1" applyFill="1" applyBorder="1" applyAlignment="1">
      <alignment horizontal="center" wrapText="1"/>
    </xf>
    <xf numFmtId="0" fontId="14" fillId="0" borderId="0" xfId="0" applyFont="1"/>
    <xf numFmtId="0" fontId="4" fillId="0" borderId="6" xfId="0" applyFont="1" applyBorder="1" applyAlignment="1">
      <alignment horizontal="left" wrapText="1"/>
    </xf>
    <xf numFmtId="0" fontId="7" fillId="3" borderId="6" xfId="0" applyFont="1" applyFill="1" applyBorder="1" applyAlignment="1">
      <alignment horizontal="left" wrapText="1"/>
    </xf>
    <xf numFmtId="0" fontId="8" fillId="3" borderId="6" xfId="0" applyFont="1" applyFill="1" applyBorder="1" applyAlignment="1">
      <alignment horizontal="center" wrapText="1"/>
    </xf>
    <xf numFmtId="1" fontId="4" fillId="0" borderId="6" xfId="0" applyNumberFormat="1" applyFont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49" fontId="4" fillId="3" borderId="6" xfId="0" applyNumberFormat="1" applyFont="1" applyFill="1" applyBorder="1" applyAlignment="1">
      <alignment horizont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5" xfId="0" applyFont="1" applyBorder="1"/>
    <xf numFmtId="0" fontId="8" fillId="3" borderId="2" xfId="0" applyFont="1" applyFill="1" applyBorder="1" applyAlignment="1">
      <alignment horizontal="center" wrapText="1"/>
    </xf>
    <xf numFmtId="0" fontId="5" fillId="0" borderId="4" xfId="0" applyFont="1" applyBorder="1"/>
    <xf numFmtId="0" fontId="8" fillId="2" borderId="2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5" fillId="0" borderId="3" xfId="0" applyFont="1" applyBorder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1000"/>
  <sheetViews>
    <sheetView tabSelected="1" topLeftCell="A24" workbookViewId="0">
      <selection sqref="A1:N1"/>
    </sheetView>
  </sheetViews>
  <sheetFormatPr defaultColWidth="12.6640625" defaultRowHeight="15" customHeight="1" x14ac:dyDescent="0.25"/>
  <cols>
    <col min="1" max="1" width="4.109375" customWidth="1"/>
    <col min="2" max="2" width="24.44140625" customWidth="1"/>
    <col min="3" max="3" width="6.77734375" customWidth="1"/>
    <col min="4" max="4" width="8.44140625" customWidth="1"/>
    <col min="5" max="5" width="7.6640625" customWidth="1"/>
    <col min="6" max="6" width="8.21875" customWidth="1"/>
    <col min="7" max="7" width="9.109375" customWidth="1"/>
    <col min="8" max="8" width="6.44140625" customWidth="1"/>
    <col min="9" max="9" width="8.21875" customWidth="1"/>
    <col min="10" max="10" width="6.109375" customWidth="1"/>
    <col min="11" max="11" width="8.88671875" customWidth="1"/>
    <col min="12" max="12" width="11.109375" customWidth="1"/>
    <col min="13" max="13" width="7.33203125" customWidth="1"/>
    <col min="14" max="14" width="7.77734375" customWidth="1"/>
    <col min="15" max="26" width="11.109375" customWidth="1"/>
  </cols>
  <sheetData>
    <row r="1" spans="1:15" ht="29.4" customHeight="1" x14ac:dyDescent="0.25">
      <c r="A1" s="1"/>
      <c r="B1" s="2"/>
      <c r="C1" s="2"/>
      <c r="D1" s="2"/>
      <c r="E1" s="2"/>
      <c r="F1" s="3" t="s">
        <v>0</v>
      </c>
      <c r="G1" s="3"/>
      <c r="H1" s="3"/>
      <c r="I1" s="3"/>
      <c r="J1" s="3"/>
      <c r="K1" s="3"/>
      <c r="L1" s="2"/>
      <c r="M1" s="2"/>
      <c r="N1" s="2"/>
    </row>
    <row r="2" spans="1:15" ht="15.75" customHeight="1" x14ac:dyDescent="0.25">
      <c r="A2" s="42" t="s">
        <v>1</v>
      </c>
      <c r="B2" s="37" t="s">
        <v>2</v>
      </c>
      <c r="C2" s="37" t="s">
        <v>3</v>
      </c>
      <c r="D2" s="43" t="s">
        <v>4</v>
      </c>
      <c r="E2" s="44"/>
      <c r="F2" s="44"/>
      <c r="G2" s="44"/>
      <c r="H2" s="44"/>
      <c r="I2" s="44"/>
      <c r="J2" s="44"/>
      <c r="K2" s="44"/>
      <c r="L2" s="44"/>
      <c r="M2" s="44"/>
      <c r="N2" s="40"/>
    </row>
    <row r="3" spans="1:15" ht="39" customHeight="1" x14ac:dyDescent="0.25">
      <c r="A3" s="38"/>
      <c r="B3" s="38"/>
      <c r="C3" s="38"/>
      <c r="D3" s="43" t="s">
        <v>5</v>
      </c>
      <c r="E3" s="40"/>
      <c r="F3" s="43" t="s">
        <v>6</v>
      </c>
      <c r="G3" s="40"/>
      <c r="H3" s="43" t="s">
        <v>7</v>
      </c>
      <c r="I3" s="40"/>
      <c r="J3" s="43" t="s">
        <v>8</v>
      </c>
      <c r="K3" s="40"/>
      <c r="L3" s="4" t="s">
        <v>9</v>
      </c>
      <c r="M3" s="5" t="s">
        <v>10</v>
      </c>
      <c r="N3" s="5" t="s">
        <v>11</v>
      </c>
    </row>
    <row r="4" spans="1:15" ht="29.25" customHeight="1" x14ac:dyDescent="0.25">
      <c r="A4" s="4">
        <v>8</v>
      </c>
      <c r="B4" s="4" t="s">
        <v>12</v>
      </c>
      <c r="C4" s="6" t="s">
        <v>13</v>
      </c>
      <c r="D4" s="7">
        <v>2</v>
      </c>
      <c r="E4" s="8">
        <f t="shared" ref="E4:E9" si="0">D4*100/C4</f>
        <v>13.333333333333334</v>
      </c>
      <c r="F4" s="9">
        <v>9</v>
      </c>
      <c r="G4" s="8">
        <f t="shared" ref="G4:G17" si="1">F4*100/C4</f>
        <v>60</v>
      </c>
      <c r="H4" s="9">
        <v>4</v>
      </c>
      <c r="I4" s="8">
        <f t="shared" ref="I4:I31" si="2">H4*100/C4</f>
        <v>26.666666666666668</v>
      </c>
      <c r="J4" s="9"/>
      <c r="K4" s="10">
        <f t="shared" ref="K4:K10" si="3">J4*100/C4</f>
        <v>0</v>
      </c>
      <c r="L4" s="10">
        <f t="shared" ref="L4:L22" si="4">(J4+H4)*100/C4</f>
        <v>26.666666666666668</v>
      </c>
      <c r="M4" s="10">
        <f t="shared" ref="M4:M10" si="5">(J4+H4+F4)*100/C4</f>
        <v>86.666666666666671</v>
      </c>
      <c r="N4" s="6" t="s">
        <v>14</v>
      </c>
    </row>
    <row r="5" spans="1:15" ht="24" customHeight="1" x14ac:dyDescent="0.25">
      <c r="A5" s="4">
        <v>12</v>
      </c>
      <c r="B5" s="4" t="s">
        <v>15</v>
      </c>
      <c r="C5" s="6" t="s">
        <v>16</v>
      </c>
      <c r="D5" s="9">
        <v>6</v>
      </c>
      <c r="E5" s="8">
        <f t="shared" si="0"/>
        <v>35.294117647058826</v>
      </c>
      <c r="F5" s="9">
        <v>8</v>
      </c>
      <c r="G5" s="8">
        <f t="shared" si="1"/>
        <v>47.058823529411768</v>
      </c>
      <c r="H5" s="9">
        <v>3</v>
      </c>
      <c r="I5" s="8">
        <f t="shared" si="2"/>
        <v>17.647058823529413</v>
      </c>
      <c r="J5" s="4"/>
      <c r="K5" s="10">
        <f t="shared" si="3"/>
        <v>0</v>
      </c>
      <c r="L5" s="10">
        <f t="shared" si="4"/>
        <v>17.647058823529413</v>
      </c>
      <c r="M5" s="10">
        <f t="shared" si="5"/>
        <v>64.705882352941174</v>
      </c>
      <c r="N5" s="6" t="s">
        <v>17</v>
      </c>
    </row>
    <row r="6" spans="1:15" ht="23.25" customHeight="1" x14ac:dyDescent="0.25">
      <c r="A6" s="4">
        <v>9</v>
      </c>
      <c r="B6" s="4" t="s">
        <v>18</v>
      </c>
      <c r="C6" s="6" t="s">
        <v>19</v>
      </c>
      <c r="D6" s="9">
        <v>3</v>
      </c>
      <c r="E6" s="8">
        <f t="shared" si="0"/>
        <v>12.5</v>
      </c>
      <c r="F6" s="9">
        <v>20</v>
      </c>
      <c r="G6" s="8">
        <f t="shared" si="1"/>
        <v>83.333333333333329</v>
      </c>
      <c r="H6" s="9">
        <v>1</v>
      </c>
      <c r="I6" s="8">
        <f t="shared" si="2"/>
        <v>4.166666666666667</v>
      </c>
      <c r="J6" s="4"/>
      <c r="K6" s="10">
        <f t="shared" si="3"/>
        <v>0</v>
      </c>
      <c r="L6" s="10">
        <f t="shared" si="4"/>
        <v>4.166666666666667</v>
      </c>
      <c r="M6" s="8">
        <f t="shared" si="5"/>
        <v>87.5</v>
      </c>
      <c r="N6" s="6" t="s">
        <v>20</v>
      </c>
    </row>
    <row r="7" spans="1:15" ht="15.75" customHeight="1" x14ac:dyDescent="0.25">
      <c r="A7" s="4">
        <v>7</v>
      </c>
      <c r="B7" s="4" t="s">
        <v>21</v>
      </c>
      <c r="C7" s="10">
        <f>D7+F7+H7+J7</f>
        <v>24</v>
      </c>
      <c r="D7" s="9">
        <v>0</v>
      </c>
      <c r="E7" s="10">
        <f t="shared" si="0"/>
        <v>0</v>
      </c>
      <c r="F7" s="9">
        <v>22</v>
      </c>
      <c r="G7" s="10">
        <f t="shared" si="1"/>
        <v>91.666666666666671</v>
      </c>
      <c r="H7" s="9">
        <v>2</v>
      </c>
      <c r="I7" s="10">
        <f t="shared" si="2"/>
        <v>8.3333333333333339</v>
      </c>
      <c r="J7" s="9">
        <v>0</v>
      </c>
      <c r="K7" s="10">
        <f t="shared" si="3"/>
        <v>0</v>
      </c>
      <c r="L7" s="10">
        <f t="shared" si="4"/>
        <v>8.3333333333333339</v>
      </c>
      <c r="M7" s="10">
        <f t="shared" si="5"/>
        <v>100</v>
      </c>
      <c r="N7" s="6" t="s">
        <v>22</v>
      </c>
    </row>
    <row r="8" spans="1:15" ht="15.75" customHeight="1" x14ac:dyDescent="0.25">
      <c r="A8" s="4">
        <v>6</v>
      </c>
      <c r="B8" s="4" t="s">
        <v>23</v>
      </c>
      <c r="C8" s="6" t="s">
        <v>24</v>
      </c>
      <c r="D8" s="4"/>
      <c r="E8" s="10">
        <f t="shared" si="0"/>
        <v>0</v>
      </c>
      <c r="F8" s="9">
        <v>7</v>
      </c>
      <c r="G8" s="10">
        <f t="shared" si="1"/>
        <v>31.818181818181817</v>
      </c>
      <c r="H8" s="9">
        <v>15</v>
      </c>
      <c r="I8" s="10">
        <f t="shared" si="2"/>
        <v>68.181818181818187</v>
      </c>
      <c r="J8" s="4">
        <v>0</v>
      </c>
      <c r="K8" s="10">
        <f t="shared" si="3"/>
        <v>0</v>
      </c>
      <c r="L8" s="10">
        <f t="shared" si="4"/>
        <v>68.181818181818187</v>
      </c>
      <c r="M8" s="10">
        <f t="shared" si="5"/>
        <v>100</v>
      </c>
      <c r="N8" s="6" t="s">
        <v>13</v>
      </c>
    </row>
    <row r="9" spans="1:15" ht="15.75" customHeight="1" x14ac:dyDescent="0.25">
      <c r="A9" s="11"/>
      <c r="B9" s="12" t="s">
        <v>25</v>
      </c>
      <c r="C9" s="13">
        <f>C4+C5+C6+C7+C8</f>
        <v>102</v>
      </c>
      <c r="D9" s="12">
        <f>SUM(D4:D8)</f>
        <v>11</v>
      </c>
      <c r="E9" s="14">
        <f t="shared" si="0"/>
        <v>10.784313725490197</v>
      </c>
      <c r="F9" s="12">
        <f>SUM(F4:F8)</f>
        <v>66</v>
      </c>
      <c r="G9" s="14">
        <f t="shared" si="1"/>
        <v>64.705882352941174</v>
      </c>
      <c r="H9" s="12">
        <f>SUM(H4:H8)</f>
        <v>25</v>
      </c>
      <c r="I9" s="13">
        <f t="shared" si="2"/>
        <v>24.509803921568629</v>
      </c>
      <c r="J9" s="12">
        <f>SUM(J4:J8)</f>
        <v>0</v>
      </c>
      <c r="K9" s="13">
        <f t="shared" si="3"/>
        <v>0</v>
      </c>
      <c r="L9" s="13">
        <f t="shared" si="4"/>
        <v>24.509803921568629</v>
      </c>
      <c r="M9" s="13">
        <f t="shared" si="5"/>
        <v>89.215686274509807</v>
      </c>
      <c r="N9" s="13">
        <f>N4+N5+N6+N7+N8</f>
        <v>60</v>
      </c>
    </row>
    <row r="10" spans="1:15" ht="29.25" customHeight="1" x14ac:dyDescent="0.25">
      <c r="A10" s="15">
        <v>45383</v>
      </c>
      <c r="B10" s="16" t="s">
        <v>26</v>
      </c>
      <c r="C10" s="6" t="s">
        <v>27</v>
      </c>
      <c r="D10" s="17">
        <v>5</v>
      </c>
      <c r="E10" s="6">
        <f t="shared" ref="E10:E12" si="6">D10*100/C10</f>
        <v>21.739130434782609</v>
      </c>
      <c r="F10" s="9">
        <v>15</v>
      </c>
      <c r="G10" s="10">
        <f t="shared" si="1"/>
        <v>65.217391304347828</v>
      </c>
      <c r="H10" s="9">
        <v>3</v>
      </c>
      <c r="I10" s="18">
        <f t="shared" si="2"/>
        <v>13.043478260869565</v>
      </c>
      <c r="J10" s="4">
        <v>0</v>
      </c>
      <c r="K10" s="10">
        <f t="shared" si="3"/>
        <v>0</v>
      </c>
      <c r="L10" s="10">
        <f t="shared" si="4"/>
        <v>13.043478260869565</v>
      </c>
      <c r="M10" s="10">
        <f t="shared" si="5"/>
        <v>78.260869565217391</v>
      </c>
      <c r="N10" s="19" t="s">
        <v>28</v>
      </c>
      <c r="O10" s="20"/>
    </row>
    <row r="11" spans="1:15" ht="21" x14ac:dyDescent="0.25">
      <c r="A11" s="4"/>
      <c r="B11" s="4" t="s">
        <v>29</v>
      </c>
      <c r="C11" s="10"/>
      <c r="D11" s="4"/>
      <c r="E11" s="6" t="e">
        <f t="shared" si="6"/>
        <v>#DIV/0!</v>
      </c>
      <c r="F11" s="4"/>
      <c r="G11" s="10" t="e">
        <f t="shared" si="1"/>
        <v>#DIV/0!</v>
      </c>
      <c r="H11" s="4"/>
      <c r="I11" s="18" t="e">
        <f t="shared" si="2"/>
        <v>#DIV/0!</v>
      </c>
      <c r="J11" s="4">
        <v>0</v>
      </c>
      <c r="K11" s="10"/>
      <c r="L11" s="10" t="e">
        <f t="shared" si="4"/>
        <v>#DIV/0!</v>
      </c>
      <c r="M11" s="10" t="s">
        <v>30</v>
      </c>
      <c r="N11" s="10"/>
      <c r="O11" s="20"/>
    </row>
    <row r="12" spans="1:15" ht="15.75" customHeight="1" x14ac:dyDescent="0.25">
      <c r="A12" s="4">
        <v>22</v>
      </c>
      <c r="B12" s="4" t="s">
        <v>23</v>
      </c>
      <c r="C12" s="6" t="s">
        <v>31</v>
      </c>
      <c r="D12" s="9">
        <v>4</v>
      </c>
      <c r="E12" s="6">
        <f t="shared" si="6"/>
        <v>16</v>
      </c>
      <c r="F12" s="9">
        <v>17</v>
      </c>
      <c r="G12" s="10">
        <f t="shared" si="1"/>
        <v>68</v>
      </c>
      <c r="H12" s="9">
        <v>4</v>
      </c>
      <c r="I12" s="18">
        <f t="shared" si="2"/>
        <v>16</v>
      </c>
      <c r="J12" s="4">
        <v>0</v>
      </c>
      <c r="K12" s="10">
        <f t="shared" ref="K12:K22" si="7">J12*100/C12</f>
        <v>0</v>
      </c>
      <c r="L12" s="10">
        <f t="shared" si="4"/>
        <v>16</v>
      </c>
      <c r="M12" s="6" t="s">
        <v>32</v>
      </c>
      <c r="N12" s="6" t="s">
        <v>28</v>
      </c>
      <c r="O12" s="20"/>
    </row>
    <row r="13" spans="1:15" ht="23.25" customHeight="1" x14ac:dyDescent="0.25">
      <c r="A13" s="4">
        <v>23</v>
      </c>
      <c r="B13" s="4" t="s">
        <v>33</v>
      </c>
      <c r="C13" s="6" t="s">
        <v>24</v>
      </c>
      <c r="D13" s="9">
        <v>7</v>
      </c>
      <c r="E13" s="10">
        <f>D13*100/C13</f>
        <v>31.818181818181817</v>
      </c>
      <c r="F13" s="9">
        <v>13</v>
      </c>
      <c r="G13" s="10">
        <f t="shared" si="1"/>
        <v>59.090909090909093</v>
      </c>
      <c r="H13" s="9">
        <v>2</v>
      </c>
      <c r="I13" s="18">
        <f t="shared" si="2"/>
        <v>9.0909090909090917</v>
      </c>
      <c r="J13" s="4">
        <v>0</v>
      </c>
      <c r="K13" s="10">
        <f t="shared" si="7"/>
        <v>0</v>
      </c>
      <c r="L13" s="10">
        <f t="shared" si="4"/>
        <v>9.0909090909090917</v>
      </c>
      <c r="M13" s="10">
        <f t="shared" ref="M13:M31" si="8">(J13+H13+F13)*100/C13</f>
        <v>68.181818181818187</v>
      </c>
      <c r="N13" s="6" t="s">
        <v>17</v>
      </c>
    </row>
    <row r="14" spans="1:15" ht="15.75" customHeight="1" x14ac:dyDescent="0.25">
      <c r="A14" s="21">
        <v>5</v>
      </c>
      <c r="B14" s="5" t="s">
        <v>34</v>
      </c>
      <c r="C14" s="6" t="s">
        <v>19</v>
      </c>
      <c r="D14" s="22">
        <v>0</v>
      </c>
      <c r="E14" s="10"/>
      <c r="F14" s="23">
        <v>4</v>
      </c>
      <c r="G14" s="10">
        <f t="shared" si="1"/>
        <v>16.666666666666668</v>
      </c>
      <c r="H14" s="9">
        <v>7</v>
      </c>
      <c r="I14" s="18">
        <f t="shared" si="2"/>
        <v>29.166666666666668</v>
      </c>
      <c r="J14" s="9">
        <v>13</v>
      </c>
      <c r="K14" s="10">
        <f t="shared" si="7"/>
        <v>54.166666666666664</v>
      </c>
      <c r="L14" s="10">
        <f t="shared" si="4"/>
        <v>83.333333333333329</v>
      </c>
      <c r="M14" s="10">
        <f t="shared" si="8"/>
        <v>100</v>
      </c>
      <c r="N14" s="10"/>
    </row>
    <row r="15" spans="1:15" ht="15.75" customHeight="1" x14ac:dyDescent="0.25">
      <c r="A15" s="24"/>
      <c r="B15" s="25" t="s">
        <v>35</v>
      </c>
      <c r="C15" s="26">
        <f>C10+C12+C13+C14+C11</f>
        <v>94</v>
      </c>
      <c r="D15" s="25">
        <f>SUM(D10:D14)</f>
        <v>16</v>
      </c>
      <c r="E15" s="26">
        <f t="shared" ref="E15:E17" si="9">D15*100/C15</f>
        <v>17.021276595744681</v>
      </c>
      <c r="F15" s="25">
        <f>SUM(F10:F14)</f>
        <v>49</v>
      </c>
      <c r="G15" s="26">
        <f t="shared" si="1"/>
        <v>52.127659574468083</v>
      </c>
      <c r="H15" s="25">
        <f>SUM(H10:H14)</f>
        <v>16</v>
      </c>
      <c r="I15" s="26">
        <f t="shared" si="2"/>
        <v>17.021276595744681</v>
      </c>
      <c r="J15" s="25">
        <f>SUM(J10:J14)</f>
        <v>13</v>
      </c>
      <c r="K15" s="27">
        <f t="shared" si="7"/>
        <v>13.829787234042554</v>
      </c>
      <c r="L15" s="26">
        <f t="shared" si="4"/>
        <v>30.851063829787233</v>
      </c>
      <c r="M15" s="26">
        <f t="shared" si="8"/>
        <v>82.978723404255319</v>
      </c>
      <c r="N15" s="26">
        <f>N10+N11+N12+N13+N14</f>
        <v>32</v>
      </c>
    </row>
    <row r="16" spans="1:15" ht="38.25" customHeight="1" x14ac:dyDescent="0.25">
      <c r="A16" s="4">
        <v>3</v>
      </c>
      <c r="B16" s="4" t="s">
        <v>36</v>
      </c>
      <c r="C16" s="6" t="s">
        <v>37</v>
      </c>
      <c r="D16" s="9">
        <v>18</v>
      </c>
      <c r="E16" s="28">
        <f t="shared" si="9"/>
        <v>60</v>
      </c>
      <c r="F16" s="9">
        <v>7</v>
      </c>
      <c r="G16" s="10">
        <f t="shared" si="1"/>
        <v>23.333333333333332</v>
      </c>
      <c r="H16" s="9">
        <v>5</v>
      </c>
      <c r="I16" s="10">
        <f t="shared" si="2"/>
        <v>16.666666666666668</v>
      </c>
      <c r="J16" s="11">
        <v>0</v>
      </c>
      <c r="K16" s="10">
        <f t="shared" si="7"/>
        <v>0</v>
      </c>
      <c r="L16" s="10">
        <f t="shared" si="4"/>
        <v>16.666666666666668</v>
      </c>
      <c r="M16" s="10">
        <f t="shared" si="8"/>
        <v>40</v>
      </c>
      <c r="N16" s="9">
        <v>9</v>
      </c>
      <c r="O16" s="29"/>
    </row>
    <row r="17" spans="1:26" ht="21.75" customHeight="1" x14ac:dyDescent="0.25">
      <c r="A17" s="4">
        <v>18</v>
      </c>
      <c r="B17" s="30" t="s">
        <v>26</v>
      </c>
      <c r="C17" s="6" t="s">
        <v>27</v>
      </c>
      <c r="D17" s="9">
        <v>12</v>
      </c>
      <c r="E17" s="10">
        <f t="shared" si="9"/>
        <v>52.173913043478258</v>
      </c>
      <c r="F17" s="9">
        <v>8</v>
      </c>
      <c r="G17" s="10">
        <f t="shared" si="1"/>
        <v>34.782608695652172</v>
      </c>
      <c r="H17" s="9">
        <v>2</v>
      </c>
      <c r="I17" s="10">
        <f t="shared" si="2"/>
        <v>8.695652173913043</v>
      </c>
      <c r="J17" s="9">
        <v>1</v>
      </c>
      <c r="K17" s="10">
        <f t="shared" si="7"/>
        <v>4.3478260869565215</v>
      </c>
      <c r="L17" s="10">
        <f t="shared" si="4"/>
        <v>13.043478260869565</v>
      </c>
      <c r="M17" s="10">
        <f t="shared" si="8"/>
        <v>47.826086956521742</v>
      </c>
      <c r="N17" s="6" t="s">
        <v>38</v>
      </c>
      <c r="O17" s="29"/>
    </row>
    <row r="18" spans="1:26" ht="22.5" customHeight="1" x14ac:dyDescent="0.25">
      <c r="A18" s="4">
        <v>17</v>
      </c>
      <c r="B18" s="4" t="s">
        <v>39</v>
      </c>
      <c r="C18" s="6" t="s">
        <v>19</v>
      </c>
      <c r="D18" s="9">
        <v>14</v>
      </c>
      <c r="E18" s="6" t="s">
        <v>40</v>
      </c>
      <c r="F18" s="9">
        <v>10</v>
      </c>
      <c r="G18" s="6" t="s">
        <v>41</v>
      </c>
      <c r="H18" s="9">
        <v>0</v>
      </c>
      <c r="I18" s="10">
        <f t="shared" si="2"/>
        <v>0</v>
      </c>
      <c r="J18" s="9">
        <v>0</v>
      </c>
      <c r="K18" s="10">
        <f t="shared" si="7"/>
        <v>0</v>
      </c>
      <c r="L18" s="10">
        <f t="shared" si="4"/>
        <v>0</v>
      </c>
      <c r="M18" s="10">
        <f t="shared" si="8"/>
        <v>41.666666666666664</v>
      </c>
      <c r="N18" s="6" t="s">
        <v>20</v>
      </c>
      <c r="O18" s="29"/>
    </row>
    <row r="19" spans="1:26" ht="24" customHeight="1" x14ac:dyDescent="0.25">
      <c r="A19" s="4">
        <v>28</v>
      </c>
      <c r="B19" s="4" t="s">
        <v>39</v>
      </c>
      <c r="C19" s="6" t="s">
        <v>27</v>
      </c>
      <c r="D19" s="9">
        <v>3</v>
      </c>
      <c r="E19" s="10">
        <f t="shared" ref="E19:E22" si="10">D19*100/C19</f>
        <v>13.043478260869565</v>
      </c>
      <c r="F19" s="9">
        <v>7</v>
      </c>
      <c r="G19" s="10">
        <f t="shared" ref="G19:G24" si="11">F19*100/C19</f>
        <v>30.434782608695652</v>
      </c>
      <c r="H19" s="9">
        <v>13</v>
      </c>
      <c r="I19" s="10">
        <f t="shared" si="2"/>
        <v>56.521739130434781</v>
      </c>
      <c r="J19" s="9">
        <v>0</v>
      </c>
      <c r="K19" s="10">
        <f t="shared" si="7"/>
        <v>0</v>
      </c>
      <c r="L19" s="10">
        <f t="shared" si="4"/>
        <v>56.521739130434781</v>
      </c>
      <c r="M19" s="10">
        <f t="shared" si="8"/>
        <v>86.956521739130437</v>
      </c>
      <c r="N19" s="6" t="s">
        <v>42</v>
      </c>
      <c r="O19" s="29"/>
    </row>
    <row r="20" spans="1:26" ht="27.75" customHeight="1" x14ac:dyDescent="0.25">
      <c r="A20" s="4">
        <v>26</v>
      </c>
      <c r="B20" s="5" t="s">
        <v>43</v>
      </c>
      <c r="C20" s="6" t="s">
        <v>31</v>
      </c>
      <c r="D20" s="9">
        <v>5</v>
      </c>
      <c r="E20" s="10">
        <f t="shared" si="10"/>
        <v>20</v>
      </c>
      <c r="F20" s="9">
        <v>14</v>
      </c>
      <c r="G20" s="10">
        <f t="shared" si="11"/>
        <v>56</v>
      </c>
      <c r="H20" s="9">
        <v>6</v>
      </c>
      <c r="I20" s="10">
        <f t="shared" si="2"/>
        <v>24</v>
      </c>
      <c r="J20" s="9">
        <v>0</v>
      </c>
      <c r="K20" s="10">
        <f t="shared" si="7"/>
        <v>0</v>
      </c>
      <c r="L20" s="10">
        <f t="shared" si="4"/>
        <v>24</v>
      </c>
      <c r="M20" s="10">
        <f t="shared" si="8"/>
        <v>80</v>
      </c>
      <c r="N20" s="6" t="s">
        <v>42</v>
      </c>
      <c r="O20" s="29"/>
    </row>
    <row r="21" spans="1:26" ht="15.75" customHeight="1" x14ac:dyDescent="0.25">
      <c r="A21" s="31"/>
      <c r="B21" s="32" t="s">
        <v>44</v>
      </c>
      <c r="C21" s="14">
        <f>C16+C17+C19+C20+C18</f>
        <v>125</v>
      </c>
      <c r="D21" s="32">
        <f>SUM(D16:D20)</f>
        <v>52</v>
      </c>
      <c r="E21" s="14">
        <f t="shared" si="10"/>
        <v>41.6</v>
      </c>
      <c r="F21" s="32">
        <f>SUM(F16:F20)</f>
        <v>46</v>
      </c>
      <c r="G21" s="14">
        <f t="shared" si="11"/>
        <v>36.799999999999997</v>
      </c>
      <c r="H21" s="32">
        <f>SUM(H16:H20)</f>
        <v>26</v>
      </c>
      <c r="I21" s="14">
        <f t="shared" si="2"/>
        <v>20.8</v>
      </c>
      <c r="J21" s="32">
        <f>SUM(J16:J20)</f>
        <v>1</v>
      </c>
      <c r="K21" s="13">
        <f t="shared" si="7"/>
        <v>0.8</v>
      </c>
      <c r="L21" s="13">
        <f t="shared" si="4"/>
        <v>21.6</v>
      </c>
      <c r="M21" s="13">
        <f t="shared" si="8"/>
        <v>58.4</v>
      </c>
      <c r="N21" s="14">
        <f>N16+N17+N19+N20</f>
        <v>46</v>
      </c>
      <c r="O21" s="29"/>
    </row>
    <row r="22" spans="1:26" ht="15.75" customHeight="1" x14ac:dyDescent="0.25">
      <c r="A22" s="39" t="s">
        <v>45</v>
      </c>
      <c r="B22" s="40"/>
      <c r="C22" s="14">
        <f t="shared" ref="C22:D22" si="12">C21+C15+C9</f>
        <v>321</v>
      </c>
      <c r="D22" s="32">
        <f t="shared" si="12"/>
        <v>79</v>
      </c>
      <c r="E22" s="14">
        <f t="shared" si="10"/>
        <v>24.610591900311526</v>
      </c>
      <c r="F22" s="32">
        <f>F21+F15+F9</f>
        <v>161</v>
      </c>
      <c r="G22" s="14">
        <f t="shared" si="11"/>
        <v>50.155763239875391</v>
      </c>
      <c r="H22" s="32">
        <f>H21+H15+H9</f>
        <v>67</v>
      </c>
      <c r="I22" s="14">
        <f t="shared" si="2"/>
        <v>20.872274143302182</v>
      </c>
      <c r="J22" s="32">
        <f>J21+J15+J9</f>
        <v>14</v>
      </c>
      <c r="K22" s="13">
        <f t="shared" si="7"/>
        <v>4.361370716510903</v>
      </c>
      <c r="L22" s="13">
        <f t="shared" si="4"/>
        <v>25.233644859813083</v>
      </c>
      <c r="M22" s="13">
        <f t="shared" si="8"/>
        <v>75.389408099688467</v>
      </c>
      <c r="N22" s="14">
        <f>N9+N15+N21</f>
        <v>138</v>
      </c>
      <c r="O22" s="29"/>
    </row>
    <row r="23" spans="1:26" ht="25.5" customHeight="1" x14ac:dyDescent="0.25">
      <c r="A23" s="4">
        <v>15</v>
      </c>
      <c r="B23" s="4" t="s">
        <v>46</v>
      </c>
      <c r="C23" s="6" t="s">
        <v>47</v>
      </c>
      <c r="D23" s="4">
        <v>0</v>
      </c>
      <c r="E23" s="4">
        <f t="shared" ref="E23:E24" si="13">D23*100/C23</f>
        <v>0</v>
      </c>
      <c r="F23" s="9">
        <v>1</v>
      </c>
      <c r="G23" s="33">
        <f t="shared" si="11"/>
        <v>5</v>
      </c>
      <c r="H23" s="9">
        <v>15</v>
      </c>
      <c r="I23" s="10">
        <f t="shared" si="2"/>
        <v>75</v>
      </c>
      <c r="J23" s="9">
        <v>4</v>
      </c>
      <c r="K23" s="10"/>
      <c r="L23" s="10">
        <f>(H23+J23)*100/C23</f>
        <v>95</v>
      </c>
      <c r="M23" s="10">
        <f t="shared" si="8"/>
        <v>100</v>
      </c>
      <c r="N23" s="6" t="s">
        <v>13</v>
      </c>
      <c r="O23" s="20"/>
    </row>
    <row r="24" spans="1:26" ht="15.75" customHeight="1" x14ac:dyDescent="0.25">
      <c r="A24" s="4">
        <v>11</v>
      </c>
      <c r="B24" s="4" t="s">
        <v>48</v>
      </c>
      <c r="C24" s="6" t="s">
        <v>47</v>
      </c>
      <c r="D24" s="9">
        <v>2</v>
      </c>
      <c r="E24" s="4">
        <f t="shared" si="13"/>
        <v>10</v>
      </c>
      <c r="F24" s="9">
        <v>3</v>
      </c>
      <c r="G24" s="33">
        <f t="shared" si="11"/>
        <v>15</v>
      </c>
      <c r="H24" s="9">
        <v>15</v>
      </c>
      <c r="I24" s="10">
        <f t="shared" si="2"/>
        <v>75</v>
      </c>
      <c r="J24" s="9">
        <v>0</v>
      </c>
      <c r="K24" s="10">
        <f t="shared" ref="K24:K31" si="14">J24*100/C24</f>
        <v>0</v>
      </c>
      <c r="L24" s="10">
        <f>(J24+H24)*100/C24</f>
        <v>75</v>
      </c>
      <c r="M24" s="10">
        <f t="shared" si="8"/>
        <v>90</v>
      </c>
      <c r="N24" s="6" t="s">
        <v>49</v>
      </c>
      <c r="O24" s="20"/>
    </row>
    <row r="25" spans="1:26" ht="15.75" customHeight="1" x14ac:dyDescent="0.25">
      <c r="A25" s="34"/>
      <c r="B25" s="32" t="s">
        <v>25</v>
      </c>
      <c r="C25" s="35">
        <f t="shared" ref="C25:F25" si="15">C23+C24</f>
        <v>40</v>
      </c>
      <c r="D25" s="34">
        <f t="shared" si="15"/>
        <v>2</v>
      </c>
      <c r="E25" s="35">
        <f t="shared" si="15"/>
        <v>10</v>
      </c>
      <c r="F25" s="34">
        <f t="shared" si="15"/>
        <v>4</v>
      </c>
      <c r="G25" s="35">
        <f>(F25)*100/C25</f>
        <v>10</v>
      </c>
      <c r="H25" s="34">
        <f>H23+H24</f>
        <v>30</v>
      </c>
      <c r="I25" s="35">
        <f t="shared" si="2"/>
        <v>75</v>
      </c>
      <c r="J25" s="34">
        <f>J23+J24</f>
        <v>4</v>
      </c>
      <c r="K25" s="35">
        <f t="shared" si="14"/>
        <v>10</v>
      </c>
      <c r="L25" s="35">
        <f>(H25+J25)*100/C25</f>
        <v>85</v>
      </c>
      <c r="M25" s="35">
        <f t="shared" si="8"/>
        <v>95</v>
      </c>
      <c r="N25" s="35">
        <f>N24+N23</f>
        <v>20</v>
      </c>
      <c r="O25" s="20"/>
    </row>
    <row r="26" spans="1:26" ht="15.75" customHeight="1" x14ac:dyDescent="0.25">
      <c r="A26" s="4">
        <v>10</v>
      </c>
      <c r="B26" s="4" t="s">
        <v>50</v>
      </c>
      <c r="C26" s="6" t="s">
        <v>28</v>
      </c>
      <c r="D26" s="4">
        <v>0</v>
      </c>
      <c r="E26" s="10">
        <f t="shared" ref="E26:E27" si="16">D26*100/C26</f>
        <v>0</v>
      </c>
      <c r="F26" s="9">
        <v>3</v>
      </c>
      <c r="G26" s="10">
        <f t="shared" ref="G26:G31" si="17">F26*100/C26</f>
        <v>23.076923076923077</v>
      </c>
      <c r="H26" s="9">
        <v>7</v>
      </c>
      <c r="I26" s="10">
        <f t="shared" si="2"/>
        <v>53.846153846153847</v>
      </c>
      <c r="J26" s="9">
        <v>3</v>
      </c>
      <c r="K26" s="10">
        <f t="shared" si="14"/>
        <v>23.076923076923077</v>
      </c>
      <c r="L26" s="10">
        <f t="shared" ref="L26:L31" si="18">(J26+H26)*100/C26</f>
        <v>76.92307692307692</v>
      </c>
      <c r="M26" s="10">
        <f t="shared" si="8"/>
        <v>100</v>
      </c>
      <c r="N26" s="6" t="s">
        <v>51</v>
      </c>
      <c r="O26" s="29"/>
    </row>
    <row r="27" spans="1:26" ht="15.75" customHeight="1" x14ac:dyDescent="0.25">
      <c r="A27" s="4">
        <v>19</v>
      </c>
      <c r="B27" s="4" t="s">
        <v>48</v>
      </c>
      <c r="C27" s="6" t="s">
        <v>31</v>
      </c>
      <c r="D27" s="9">
        <v>1</v>
      </c>
      <c r="E27" s="10">
        <f t="shared" si="16"/>
        <v>4</v>
      </c>
      <c r="F27" s="9">
        <v>1</v>
      </c>
      <c r="G27" s="33">
        <f t="shared" si="17"/>
        <v>4</v>
      </c>
      <c r="H27" s="9">
        <v>16</v>
      </c>
      <c r="I27" s="10">
        <f t="shared" si="2"/>
        <v>64</v>
      </c>
      <c r="J27" s="9">
        <v>7</v>
      </c>
      <c r="K27" s="10">
        <f t="shared" si="14"/>
        <v>28</v>
      </c>
      <c r="L27" s="10">
        <f t="shared" si="18"/>
        <v>92</v>
      </c>
      <c r="M27" s="10">
        <f t="shared" si="8"/>
        <v>96</v>
      </c>
      <c r="N27" s="6" t="s">
        <v>52</v>
      </c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15.75" customHeight="1" x14ac:dyDescent="0.25">
      <c r="A28" s="41" t="s">
        <v>53</v>
      </c>
      <c r="B28" s="40"/>
      <c r="C28" s="13">
        <f>C27+C26</f>
        <v>38</v>
      </c>
      <c r="D28" s="12">
        <f>D26+D27</f>
        <v>1</v>
      </c>
      <c r="E28" s="36">
        <f>(E26+E27)*100/C27</f>
        <v>16</v>
      </c>
      <c r="F28" s="12">
        <f>SUM(F26:F27)</f>
        <v>4</v>
      </c>
      <c r="G28" s="36">
        <f t="shared" si="17"/>
        <v>10.526315789473685</v>
      </c>
      <c r="H28" s="12">
        <f>SUM(H26:H27)</f>
        <v>23</v>
      </c>
      <c r="I28" s="36">
        <f t="shared" si="2"/>
        <v>60.526315789473685</v>
      </c>
      <c r="J28" s="12">
        <f>SUM(J26:J27)</f>
        <v>10</v>
      </c>
      <c r="K28" s="36">
        <f t="shared" si="14"/>
        <v>26.315789473684209</v>
      </c>
      <c r="L28" s="36">
        <f t="shared" si="18"/>
        <v>86.84210526315789</v>
      </c>
      <c r="M28" s="36">
        <f t="shared" si="8"/>
        <v>97.368421052631575</v>
      </c>
      <c r="N28" s="13">
        <f>N26+N27</f>
        <v>9</v>
      </c>
      <c r="O28" s="29"/>
    </row>
    <row r="29" spans="1:26" ht="24.75" customHeight="1" x14ac:dyDescent="0.25">
      <c r="A29" s="4">
        <v>14</v>
      </c>
      <c r="B29" s="4" t="s">
        <v>46</v>
      </c>
      <c r="C29" s="6" t="s">
        <v>54</v>
      </c>
      <c r="D29" s="23">
        <v>1</v>
      </c>
      <c r="E29" s="10" t="s">
        <v>55</v>
      </c>
      <c r="F29" s="9">
        <v>5</v>
      </c>
      <c r="G29" s="10">
        <f t="shared" si="17"/>
        <v>17.857142857142858</v>
      </c>
      <c r="H29" s="9">
        <v>16</v>
      </c>
      <c r="I29" s="10">
        <f t="shared" si="2"/>
        <v>57.142857142857146</v>
      </c>
      <c r="J29" s="9">
        <v>6</v>
      </c>
      <c r="K29" s="10">
        <f t="shared" si="14"/>
        <v>21.428571428571427</v>
      </c>
      <c r="L29" s="10">
        <f t="shared" si="18"/>
        <v>78.571428571428569</v>
      </c>
      <c r="M29" s="10">
        <f t="shared" si="8"/>
        <v>96.428571428571431</v>
      </c>
      <c r="N29" s="6" t="s">
        <v>24</v>
      </c>
      <c r="O29" s="29"/>
    </row>
    <row r="30" spans="1:26" ht="15.75" customHeight="1" x14ac:dyDescent="0.25">
      <c r="A30" s="39" t="s">
        <v>56</v>
      </c>
      <c r="B30" s="40"/>
      <c r="C30" s="14">
        <f t="shared" ref="C30:F30" si="19">C25+C28+C29</f>
        <v>106</v>
      </c>
      <c r="D30" s="32">
        <f t="shared" si="19"/>
        <v>4</v>
      </c>
      <c r="E30" s="35">
        <f t="shared" si="19"/>
        <v>26</v>
      </c>
      <c r="F30" s="32">
        <f t="shared" si="19"/>
        <v>13</v>
      </c>
      <c r="G30" s="35">
        <f t="shared" si="17"/>
        <v>12.264150943396226</v>
      </c>
      <c r="H30" s="32">
        <f>H25+H28+H29</f>
        <v>69</v>
      </c>
      <c r="I30" s="36">
        <f t="shared" si="2"/>
        <v>65.094339622641513</v>
      </c>
      <c r="J30" s="32">
        <f>J25+J28+J29</f>
        <v>20</v>
      </c>
      <c r="K30" s="36">
        <f t="shared" si="14"/>
        <v>18.867924528301888</v>
      </c>
      <c r="L30" s="36">
        <f t="shared" si="18"/>
        <v>83.962264150943398</v>
      </c>
      <c r="M30" s="36">
        <f t="shared" si="8"/>
        <v>96.226415094339629</v>
      </c>
      <c r="N30" s="14">
        <f>N25+N28+N29</f>
        <v>51</v>
      </c>
      <c r="O30" s="29"/>
    </row>
    <row r="31" spans="1:26" ht="15.75" customHeight="1" x14ac:dyDescent="0.25">
      <c r="A31" s="39" t="s">
        <v>57</v>
      </c>
      <c r="B31" s="40"/>
      <c r="C31" s="14">
        <f>C22+C30</f>
        <v>427</v>
      </c>
      <c r="D31" s="32">
        <f>D30+D22</f>
        <v>83</v>
      </c>
      <c r="E31" s="35">
        <f>D31*100/C31</f>
        <v>19.437939110070257</v>
      </c>
      <c r="F31" s="32">
        <f>F22+F30</f>
        <v>174</v>
      </c>
      <c r="G31" s="35">
        <f t="shared" si="17"/>
        <v>40.749414519906324</v>
      </c>
      <c r="H31" s="32">
        <f>H30+H22</f>
        <v>136</v>
      </c>
      <c r="I31" s="36">
        <f t="shared" si="2"/>
        <v>31.850117096018735</v>
      </c>
      <c r="J31" s="32">
        <f>J22+J30</f>
        <v>34</v>
      </c>
      <c r="K31" s="36">
        <f t="shared" si="14"/>
        <v>7.9625292740046838</v>
      </c>
      <c r="L31" s="36">
        <f t="shared" si="18"/>
        <v>39.812646370023423</v>
      </c>
      <c r="M31" s="36">
        <f t="shared" si="8"/>
        <v>80.562060889929739</v>
      </c>
      <c r="N31" s="14">
        <f>N22+N30</f>
        <v>189</v>
      </c>
      <c r="O31" s="29"/>
    </row>
    <row r="32" spans="1:26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2">
    <mergeCell ref="C2:C3"/>
    <mergeCell ref="D2:N2"/>
    <mergeCell ref="D3:E3"/>
    <mergeCell ref="F3:G3"/>
    <mergeCell ref="H3:I3"/>
    <mergeCell ref="J3:K3"/>
    <mergeCell ref="B2:B3"/>
    <mergeCell ref="A22:B22"/>
    <mergeCell ref="A28:B28"/>
    <mergeCell ref="A30:B30"/>
    <mergeCell ref="A31:B31"/>
    <mergeCell ref="A2:A3"/>
  </mergeCells>
  <printOptions horizontalCentered="1" gridLines="1"/>
  <pageMargins left="0.7" right="0.7" top="0.75" bottom="0.75" header="0" footer="0"/>
  <pageSetup paperSize="9" scale="79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2024-01-09T09:11:14Z</cp:lastPrinted>
  <dcterms:modified xsi:type="dcterms:W3CDTF">2024-01-09T09:11:21Z</dcterms:modified>
</cp:coreProperties>
</file>