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<sst xmlns="http://schemas.openxmlformats.org/spreadsheetml/2006/main" count="88" uniqueCount="61">
  <si>
    <t>Звіт про підсумки навчання за І семестр 2022-2023 навчального року ВХПТУ № 5 м. Вінниця</t>
  </si>
  <si>
    <t>№ груп</t>
  </si>
  <si>
    <t>Спеціальність</t>
  </si>
  <si>
    <t>Кількість 
учнів</t>
  </si>
  <si>
    <t>Теоретичне навчання</t>
  </si>
  <si>
    <t>Початковий 
І рівень</t>
  </si>
  <si>
    <t>Середній 
ІІ рівень</t>
  </si>
  <si>
    <t>Достатній 
 ІІІ рівень</t>
  </si>
  <si>
    <t>Високий 
ІV рівень</t>
  </si>
  <si>
    <t>Якісний показник</t>
  </si>
  <si>
    <t>Успішність</t>
  </si>
  <si>
    <t>Кількість учнів з сер балом більше ніж 7</t>
  </si>
  <si>
    <t>столяр будівельний, виробник худ вир з дерева</t>
  </si>
  <si>
    <t>23</t>
  </si>
  <si>
    <t>8,7</t>
  </si>
  <si>
    <t>74</t>
  </si>
  <si>
    <t>13</t>
  </si>
  <si>
    <t>11</t>
  </si>
  <si>
    <t>муляр, електрогазозварник, виробник художніх вироів з дерева</t>
  </si>
  <si>
    <t>монтажник саю тех систем і устаткування, електрогазозв</t>
  </si>
  <si>
    <t>22</t>
  </si>
  <si>
    <t>7</t>
  </si>
  <si>
    <t>виконавець худ-оформ робіт</t>
  </si>
  <si>
    <t>24</t>
  </si>
  <si>
    <t>19</t>
  </si>
  <si>
    <t>маляр, штукатур, лиц-плит</t>
  </si>
  <si>
    <t>25</t>
  </si>
  <si>
    <t>5</t>
  </si>
  <si>
    <t>Всього І курс</t>
  </si>
  <si>
    <t>Столяр будівельний, виробник художніх виробів з дерева</t>
  </si>
  <si>
    <t>29.17</t>
  </si>
  <si>
    <t>21</t>
  </si>
  <si>
    <t>42</t>
  </si>
  <si>
    <t>37</t>
  </si>
  <si>
    <t>79</t>
  </si>
  <si>
    <t>14</t>
  </si>
  <si>
    <t>Монтажник сан-тех с-м і устаткув, електрогазозв, вир х. в. з мет.</t>
  </si>
  <si>
    <t>30</t>
  </si>
  <si>
    <t>6</t>
  </si>
  <si>
    <t>Виконавець художньо – оформлювальних робіт, виробник художніх виробів з кераміки</t>
  </si>
  <si>
    <t>26</t>
  </si>
  <si>
    <t>Всього ІІ курс</t>
  </si>
  <si>
    <t>Монтажник санітарно-технічних систем і устаткування, електрогазозварник, виробник художніх виробів з металу</t>
  </si>
  <si>
    <t>27</t>
  </si>
  <si>
    <t>Муляр, електрогазозварник, виробник художніх виробів з металу</t>
  </si>
  <si>
    <t>Виконавець худ-оформл робіт, виробник художніх виробів з кераміки</t>
  </si>
  <si>
    <t>Всього ІІІ курс</t>
  </si>
  <si>
    <t>Всього в загальноосвітніх групах</t>
  </si>
  <si>
    <t>Реставратор декоративно-художніх фарбувань, маляр</t>
  </si>
  <si>
    <t>0</t>
  </si>
  <si>
    <t>85,7</t>
  </si>
  <si>
    <t>14,2</t>
  </si>
  <si>
    <t>Муляр, електрогазозварник</t>
  </si>
  <si>
    <t>85,8</t>
  </si>
  <si>
    <t>14,3</t>
  </si>
  <si>
    <t>Реставратор ДХФ, маляр</t>
  </si>
  <si>
    <t>Всього за ІІ курс (двохрічні групи)</t>
  </si>
  <si>
    <t>16</t>
  </si>
  <si>
    <t>15</t>
  </si>
  <si>
    <t>Всього на базі 11 класу</t>
  </si>
  <si>
    <t>Всього в училищі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</si>
</sst>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7">
    <font>
      <sz val="10.0"/>
      <color rgb="FF000000"/>
      <name val="Arial"/>
      <scheme val="minor"/>
    </font>
    <font>
      <b/>
      <color rgb="FF434343"/>
      <name val="&quot;Times New Roman&quot;"/>
    </font>
    <font>
      <color theme="1"/>
      <name val="Arial"/>
      <scheme val="minor"/>
    </font>
    <font>
      <b/>
      <color theme="1"/>
      <name val="Arial"/>
      <scheme val="minor"/>
    </font>
    <font>
      <sz val="8.0"/>
      <color rgb="FF000000"/>
      <name val="&quot;Times New Roman&quot;"/>
    </font>
    <font/>
    <font>
      <sz val="7.0"/>
      <color rgb="FF000000"/>
      <name val="&quot;Times New Roman&quot;"/>
    </font>
    <font>
      <sz val="8.0"/>
      <color rgb="FFFF0000"/>
      <name val="&quot;Times New Roman&quot;"/>
    </font>
    <font>
      <sz val="8.0"/>
      <color theme="1"/>
      <name val="&quot;Times New Roman&quot;"/>
    </font>
    <font>
      <b/>
      <color rgb="FF000000"/>
      <name val="&quot;Times New Roman&quot;"/>
    </font>
    <font>
      <b/>
      <sz val="8.0"/>
      <color theme="1"/>
      <name val="&quot;Times New Roman&quot;"/>
    </font>
    <font>
      <color rgb="FF000000"/>
      <name val="&quot;Times New Roman&quot;"/>
    </font>
    <font>
      <sz val="9.0"/>
      <color rgb="FF000000"/>
      <name val="&quot;Times New Roman&quot;"/>
    </font>
    <font>
      <sz val="11.0"/>
      <color rgb="FF000000"/>
      <name val="Times New Roman"/>
    </font>
    <font>
      <sz val="7.0"/>
      <color theme="1"/>
      <name val="&quot;Times New Roman&quot;"/>
    </font>
    <font>
      <b/>
      <sz val="8.0"/>
      <color rgb="FF000000"/>
      <name val="&quot;Times New Roman&quot;"/>
    </font>
    <font>
      <b/>
      <color theme="1"/>
      <name val="&quot;Times New Roman&quot;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left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2" fillId="0" fontId="4" numFmtId="0" xfId="0" applyAlignment="1" applyBorder="1" applyFont="1">
      <alignment horizontal="center" readingOrder="0" shrinkToFit="0" wrapText="1"/>
    </xf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4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 shrinkToFit="0" wrapText="1"/>
    </xf>
    <xf borderId="6" fillId="0" fontId="6" numFmtId="49" xfId="0" applyAlignment="1" applyBorder="1" applyFont="1" applyNumberFormat="1">
      <alignment horizontal="center" readingOrder="0" shrinkToFit="0" wrapText="1"/>
    </xf>
    <xf borderId="6" fillId="0" fontId="4" numFmtId="49" xfId="0" applyAlignment="1" applyBorder="1" applyFont="1" applyNumberFormat="1">
      <alignment horizontal="center" readingOrder="0" shrinkToFit="0" wrapText="1"/>
    </xf>
    <xf borderId="6" fillId="0" fontId="7" numFmtId="49" xfId="0" applyAlignment="1" applyBorder="1" applyFont="1" applyNumberFormat="1">
      <alignment horizontal="center" readingOrder="0" shrinkToFit="0" wrapText="1"/>
    </xf>
    <xf borderId="6" fillId="0" fontId="7" numFmtId="0" xfId="0" applyAlignment="1" applyBorder="1" applyFont="1">
      <alignment horizontal="center" readingOrder="0" shrinkToFit="0" wrapText="1"/>
    </xf>
    <xf borderId="6" fillId="0" fontId="4" numFmtId="164" xfId="0" applyAlignment="1" applyBorder="1" applyFont="1" applyNumberFormat="1">
      <alignment horizontal="center" readingOrder="0" shrinkToFit="0" wrapText="1"/>
    </xf>
    <xf borderId="6" fillId="0" fontId="8" numFmtId="49" xfId="0" applyAlignment="1" applyBorder="1" applyFont="1" applyNumberFormat="1">
      <alignment horizontal="center" readingOrder="0" shrinkToFit="0" wrapText="1"/>
    </xf>
    <xf borderId="6" fillId="0" fontId="9" numFmtId="0" xfId="0" applyAlignment="1" applyBorder="1" applyFont="1">
      <alignment horizontal="left" shrinkToFit="0" wrapText="1"/>
    </xf>
    <xf borderId="6" fillId="2" fontId="10" numFmtId="0" xfId="0" applyAlignment="1" applyBorder="1" applyFill="1" applyFont="1">
      <alignment horizontal="center" readingOrder="0" shrinkToFit="0" wrapText="1"/>
    </xf>
    <xf borderId="6" fillId="2" fontId="10" numFmtId="49" xfId="0" applyAlignment="1" applyBorder="1" applyFont="1" applyNumberFormat="1">
      <alignment horizontal="center" readingOrder="0" shrinkToFit="0" wrapText="1"/>
    </xf>
    <xf borderId="6" fillId="3" fontId="10" numFmtId="49" xfId="0" applyAlignment="1" applyBorder="1" applyFill="1" applyFont="1" applyNumberFormat="1">
      <alignment horizontal="center" readingOrder="0" shrinkToFit="0" wrapText="1"/>
    </xf>
    <xf borderId="6" fillId="0" fontId="11" numFmtId="0" xfId="0" applyAlignment="1" applyBorder="1" applyFont="1">
      <alignment horizontal="center" readingOrder="0" shrinkToFit="0" wrapText="1"/>
    </xf>
    <xf borderId="6" fillId="0" fontId="12" numFmtId="0" xfId="0" applyAlignment="1" applyBorder="1" applyFont="1">
      <alignment horizontal="center" readingOrder="0" shrinkToFit="0" wrapText="1"/>
    </xf>
    <xf borderId="6" fillId="0" fontId="8" numFmtId="0" xfId="0" applyAlignment="1" applyBorder="1" applyFont="1">
      <alignment horizontal="center" readingOrder="0" shrinkToFit="0" wrapText="1"/>
    </xf>
    <xf borderId="0" fillId="4" fontId="13" numFmtId="49" xfId="0" applyAlignment="1" applyFill="1" applyFont="1" applyNumberFormat="1">
      <alignment horizontal="center" readingOrder="0"/>
    </xf>
    <xf borderId="6" fillId="0" fontId="9" numFmtId="0" xfId="0" applyAlignment="1" applyBorder="1" applyFont="1">
      <alignment horizontal="center" readingOrder="0" shrinkToFit="0" wrapText="1"/>
    </xf>
    <xf borderId="6" fillId="5" fontId="9" numFmtId="0" xfId="0" applyAlignment="1" applyBorder="1" applyFill="1" applyFont="1">
      <alignment horizontal="left" shrinkToFit="0" wrapText="1"/>
    </xf>
    <xf borderId="6" fillId="3" fontId="10" numFmtId="0" xfId="0" applyAlignment="1" applyBorder="1" applyFont="1">
      <alignment horizontal="center" readingOrder="0" shrinkToFit="0" wrapText="1"/>
    </xf>
    <xf borderId="6" fillId="4" fontId="4" numFmtId="49" xfId="0" applyAlignment="1" applyBorder="1" applyFont="1" applyNumberFormat="1">
      <alignment horizontal="center" readingOrder="0" shrinkToFit="0" wrapText="1"/>
    </xf>
    <xf borderId="6" fillId="0" fontId="9" numFmtId="0" xfId="0" applyAlignment="1" applyBorder="1" applyFont="1">
      <alignment horizontal="left" readingOrder="0" shrinkToFit="0" wrapText="1"/>
    </xf>
    <xf borderId="6" fillId="0" fontId="4" numFmtId="0" xfId="0" applyAlignment="1" applyBorder="1" applyFont="1">
      <alignment horizontal="left" readingOrder="0" shrinkToFit="0" wrapText="1"/>
    </xf>
    <xf borderId="6" fillId="0" fontId="14" numFmtId="0" xfId="0" applyAlignment="1" applyBorder="1" applyFont="1">
      <alignment horizontal="center" readingOrder="0" shrinkToFit="0" wrapText="1"/>
    </xf>
    <xf borderId="6" fillId="3" fontId="9" numFmtId="0" xfId="0" applyAlignment="1" applyBorder="1" applyFont="1">
      <alignment horizontal="left" shrinkToFit="0" wrapText="1"/>
    </xf>
    <xf borderId="6" fillId="3" fontId="15" numFmtId="0" xfId="0" applyAlignment="1" applyBorder="1" applyFont="1">
      <alignment horizontal="center" readingOrder="0" shrinkToFit="0" wrapText="1"/>
    </xf>
    <xf borderId="2" fillId="3" fontId="15" numFmtId="0" xfId="0" applyAlignment="1" applyBorder="1" applyFont="1">
      <alignment horizontal="center" readingOrder="0" shrinkToFit="0" wrapText="1"/>
    </xf>
    <xf borderId="6" fillId="3" fontId="4" numFmtId="0" xfId="0" applyAlignment="1" applyBorder="1" applyFont="1">
      <alignment horizontal="center" readingOrder="0" shrinkToFit="0" wrapText="1"/>
    </xf>
    <xf borderId="6" fillId="3" fontId="8" numFmtId="49" xfId="0" applyAlignment="1" applyBorder="1" applyFont="1" applyNumberFormat="1">
      <alignment horizontal="center" readingOrder="0" shrinkToFit="0" wrapText="1"/>
    </xf>
    <xf borderId="6" fillId="3" fontId="8" numFmtId="0" xfId="0" applyAlignment="1" applyBorder="1" applyFont="1">
      <alignment horizontal="center" readingOrder="0" shrinkToFit="0" wrapText="1"/>
    </xf>
    <xf borderId="2" fillId="2" fontId="10" numFmtId="0" xfId="0" applyAlignment="1" applyBorder="1" applyFont="1">
      <alignment horizontal="center" readingOrder="0" shrinkToFit="0" wrapText="1"/>
    </xf>
    <xf borderId="6" fillId="2" fontId="8" numFmtId="49" xfId="0" applyAlignment="1" applyBorder="1" applyFont="1" applyNumberFormat="1">
      <alignment horizontal="center" readingOrder="0" shrinkToFit="0" wrapText="1"/>
    </xf>
    <xf borderId="6" fillId="0" fontId="16" numFmtId="0" xfId="0" applyAlignment="1" applyBorder="1" applyFont="1">
      <alignment horizontal="center" readingOrder="0" shrinkToFit="0" wrapText="1"/>
    </xf>
    <xf borderId="6" fillId="3" fontId="15" numFmtId="49" xfId="0" applyAlignment="1" applyBorder="1" applyFont="1" applyNumberFormat="1">
      <alignment horizontal="center" readingOrder="0" shrinkToFit="0" wrapText="1"/>
    </xf>
    <xf borderId="6" fillId="3" fontId="4" numFmtId="49" xfId="0" applyAlignment="1" applyBorder="1" applyFont="1" applyNumberFormat="1">
      <alignment horizontal="center" readingOrder="0" shrinkToFit="0" wrapText="1"/>
    </xf>
    <xf borderId="6" fillId="2" fontId="4" numFmtId="49" xfId="0" applyAlignment="1" applyBorder="1" applyFont="1" applyNumberForma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28.0"/>
    <col customWidth="1" min="3" max="3" width="7.63"/>
    <col customWidth="1" min="4" max="4" width="9.63"/>
    <col customWidth="1" min="5" max="5" width="8.63"/>
    <col customWidth="1" min="6" max="6" width="9.5"/>
    <col customWidth="1" min="7" max="7" width="10.5"/>
    <col customWidth="1" min="8" max="8" width="7.5"/>
    <col customWidth="1" min="9" max="9" width="9.5"/>
    <col customWidth="1" min="10" max="10" width="7.0"/>
    <col customWidth="1" min="11" max="11" width="10.13"/>
    <col customWidth="1" min="13" max="13" width="8.5"/>
    <col customWidth="1" min="14" max="14" width="8.88"/>
  </cols>
  <sheetData>
    <row r="1">
      <c r="A1" s="1"/>
      <c r="B1" s="2"/>
      <c r="C1" s="2"/>
      <c r="D1" s="2"/>
      <c r="E1" s="2"/>
      <c r="F1" s="3" t="s">
        <v>0</v>
      </c>
      <c r="G1" s="4"/>
      <c r="H1" s="4"/>
      <c r="I1" s="4"/>
      <c r="J1" s="4"/>
      <c r="K1" s="4"/>
      <c r="L1" s="2"/>
      <c r="M1" s="2"/>
      <c r="N1" s="2"/>
    </row>
    <row r="2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9"/>
    </row>
    <row r="3">
      <c r="A3" s="10"/>
      <c r="B3" s="10"/>
      <c r="C3" s="10"/>
      <c r="D3" s="7" t="s">
        <v>5</v>
      </c>
      <c r="E3" s="9"/>
      <c r="F3" s="7" t="s">
        <v>6</v>
      </c>
      <c r="G3" s="9"/>
      <c r="H3" s="7" t="s">
        <v>7</v>
      </c>
      <c r="I3" s="9"/>
      <c r="J3" s="7" t="s">
        <v>8</v>
      </c>
      <c r="K3" s="9"/>
      <c r="L3" s="11" t="s">
        <v>9</v>
      </c>
      <c r="M3" s="12" t="s">
        <v>10</v>
      </c>
      <c r="N3" s="12" t="s">
        <v>11</v>
      </c>
    </row>
    <row r="4">
      <c r="A4" s="11">
        <v>1.0</v>
      </c>
      <c r="B4" s="11" t="s">
        <v>12</v>
      </c>
      <c r="C4" s="13" t="s">
        <v>13</v>
      </c>
      <c r="D4" s="12">
        <v>2.0</v>
      </c>
      <c r="E4" s="14" t="s">
        <v>14</v>
      </c>
      <c r="F4" s="11">
        <v>17.0</v>
      </c>
      <c r="G4" s="14" t="s">
        <v>15</v>
      </c>
      <c r="H4" s="11">
        <v>3.0</v>
      </c>
      <c r="I4" s="14" t="s">
        <v>16</v>
      </c>
      <c r="J4" s="11">
        <v>1.0</v>
      </c>
      <c r="K4" s="14">
        <f>J4*100/C4</f>
        <v>4.347826087</v>
      </c>
      <c r="L4" s="14">
        <f>(J4+H4)*100/C4</f>
        <v>17.39130435</v>
      </c>
      <c r="M4" s="14">
        <f>(J4+H4+F4)*100/C4</f>
        <v>91.30434783</v>
      </c>
      <c r="N4" s="14" t="s">
        <v>17</v>
      </c>
    </row>
    <row r="5" ht="24.0" customHeight="1">
      <c r="A5" s="11">
        <v>4.0</v>
      </c>
      <c r="B5" s="11" t="s">
        <v>18</v>
      </c>
      <c r="C5" s="15"/>
      <c r="D5" s="16"/>
      <c r="E5" s="15"/>
      <c r="F5" s="16"/>
      <c r="G5" s="15"/>
      <c r="H5" s="16"/>
      <c r="I5" s="15"/>
      <c r="J5" s="16"/>
      <c r="K5" s="15"/>
      <c r="L5" s="15"/>
      <c r="M5" s="15"/>
      <c r="N5" s="15"/>
    </row>
    <row r="6">
      <c r="A6" s="11">
        <v>23.0</v>
      </c>
      <c r="B6" s="11" t="s">
        <v>19</v>
      </c>
      <c r="C6" s="14" t="s">
        <v>20</v>
      </c>
      <c r="D6" s="11">
        <v>11.0</v>
      </c>
      <c r="E6" s="17">
        <f t="shared" ref="E6:E9" si="1">D6*100/C6</f>
        <v>50</v>
      </c>
      <c r="F6" s="11">
        <v>4.0</v>
      </c>
      <c r="G6" s="17">
        <f t="shared" ref="G6:G10" si="2">F6*100/C6</f>
        <v>18.18181818</v>
      </c>
      <c r="H6" s="11">
        <v>7.0</v>
      </c>
      <c r="I6" s="17">
        <f t="shared" ref="I6:I10" si="3">H6*100/C6</f>
        <v>31.81818182</v>
      </c>
      <c r="J6" s="11"/>
      <c r="K6" s="14">
        <f t="shared" ref="K6:K10" si="4">J6*100/C6</f>
        <v>0</v>
      </c>
      <c r="L6" s="17">
        <f t="shared" ref="L6:L10" si="5">(J6+H6)*100/C6</f>
        <v>31.81818182</v>
      </c>
      <c r="M6" s="17">
        <f t="shared" ref="M6:M10" si="6">(J6+H6+F6)*100/C6</f>
        <v>50</v>
      </c>
      <c r="N6" s="14" t="s">
        <v>21</v>
      </c>
    </row>
    <row r="7">
      <c r="A7" s="11">
        <v>5.0</v>
      </c>
      <c r="B7" s="11" t="s">
        <v>22</v>
      </c>
      <c r="C7" s="18" t="s">
        <v>23</v>
      </c>
      <c r="D7" s="16"/>
      <c r="E7" s="14">
        <f t="shared" si="1"/>
        <v>0</v>
      </c>
      <c r="F7" s="11">
        <v>21.0</v>
      </c>
      <c r="G7" s="14">
        <f t="shared" si="2"/>
        <v>87.5</v>
      </c>
      <c r="H7" s="11">
        <v>2.0</v>
      </c>
      <c r="I7" s="14">
        <f t="shared" si="3"/>
        <v>8.333333333</v>
      </c>
      <c r="J7" s="11">
        <v>1.0</v>
      </c>
      <c r="K7" s="14">
        <f t="shared" si="4"/>
        <v>4.166666667</v>
      </c>
      <c r="L7" s="14">
        <f t="shared" si="5"/>
        <v>12.5</v>
      </c>
      <c r="M7" s="14">
        <f t="shared" si="6"/>
        <v>100</v>
      </c>
      <c r="N7" s="14" t="s">
        <v>24</v>
      </c>
    </row>
    <row r="8">
      <c r="A8" s="11">
        <v>22.0</v>
      </c>
      <c r="B8" s="11" t="s">
        <v>25</v>
      </c>
      <c r="C8" s="14" t="s">
        <v>26</v>
      </c>
      <c r="D8" s="11">
        <v>0.0</v>
      </c>
      <c r="E8" s="14">
        <f t="shared" si="1"/>
        <v>0</v>
      </c>
      <c r="F8" s="11">
        <v>20.0</v>
      </c>
      <c r="G8" s="14">
        <f t="shared" si="2"/>
        <v>80</v>
      </c>
      <c r="H8" s="11">
        <v>5.0</v>
      </c>
      <c r="I8" s="14">
        <f t="shared" si="3"/>
        <v>20</v>
      </c>
      <c r="J8" s="11">
        <v>0.0</v>
      </c>
      <c r="K8" s="14">
        <f t="shared" si="4"/>
        <v>0</v>
      </c>
      <c r="L8" s="14">
        <f t="shared" si="5"/>
        <v>20</v>
      </c>
      <c r="M8" s="14">
        <f t="shared" si="6"/>
        <v>100</v>
      </c>
      <c r="N8" s="14" t="s">
        <v>27</v>
      </c>
    </row>
    <row r="9">
      <c r="A9" s="19"/>
      <c r="B9" s="20" t="s">
        <v>28</v>
      </c>
      <c r="C9" s="21">
        <f>C4+C5+C6+C7+C8</f>
        <v>94</v>
      </c>
      <c r="D9" s="20">
        <f>SUM(D4:D8)</f>
        <v>13</v>
      </c>
      <c r="E9" s="22">
        <f t="shared" si="1"/>
        <v>13.82978723</v>
      </c>
      <c r="F9" s="20">
        <f>SUM(F4:F8)</f>
        <v>62</v>
      </c>
      <c r="G9" s="22">
        <f t="shared" si="2"/>
        <v>65.95744681</v>
      </c>
      <c r="H9" s="20">
        <f>SUM(H4:H8)</f>
        <v>17</v>
      </c>
      <c r="I9" s="21">
        <f t="shared" si="3"/>
        <v>18.08510638</v>
      </c>
      <c r="J9" s="20">
        <f>SUM(J4:J8)</f>
        <v>2</v>
      </c>
      <c r="K9" s="21">
        <f t="shared" si="4"/>
        <v>2.127659574</v>
      </c>
      <c r="L9" s="21">
        <f t="shared" si="5"/>
        <v>20.21276596</v>
      </c>
      <c r="M9" s="21">
        <f t="shared" si="6"/>
        <v>86.17021277</v>
      </c>
      <c r="N9" s="21">
        <f>N4+N5+N6+N7+N8</f>
        <v>42</v>
      </c>
    </row>
    <row r="10">
      <c r="A10" s="23">
        <v>18.0</v>
      </c>
      <c r="B10" s="24" t="s">
        <v>29</v>
      </c>
      <c r="C10" s="18" t="s">
        <v>23</v>
      </c>
      <c r="D10" s="25">
        <v>7.0</v>
      </c>
      <c r="E10" s="18" t="s">
        <v>30</v>
      </c>
      <c r="F10" s="25">
        <v>15.0</v>
      </c>
      <c r="G10" s="18">
        <f t="shared" si="2"/>
        <v>62.5</v>
      </c>
      <c r="H10" s="25">
        <v>2.0</v>
      </c>
      <c r="I10" s="18">
        <f t="shared" si="3"/>
        <v>8.333333333</v>
      </c>
      <c r="J10" s="25">
        <v>0.0</v>
      </c>
      <c r="K10" s="18">
        <f t="shared" si="4"/>
        <v>0</v>
      </c>
      <c r="L10" s="18">
        <f t="shared" si="5"/>
        <v>8.333333333</v>
      </c>
      <c r="M10" s="18">
        <f t="shared" si="6"/>
        <v>70.83333333</v>
      </c>
      <c r="N10" s="18" t="s">
        <v>21</v>
      </c>
    </row>
    <row r="11">
      <c r="A11" s="11">
        <v>28.0</v>
      </c>
      <c r="B11" s="11" t="s">
        <v>25</v>
      </c>
      <c r="C11" s="14" t="s">
        <v>23</v>
      </c>
      <c r="D11" s="11">
        <v>5.0</v>
      </c>
      <c r="E11" s="14" t="s">
        <v>31</v>
      </c>
      <c r="F11" s="11">
        <v>10.0</v>
      </c>
      <c r="G11" s="14" t="s">
        <v>32</v>
      </c>
      <c r="H11" s="11">
        <v>9.0</v>
      </c>
      <c r="I11" s="14" t="s">
        <v>33</v>
      </c>
      <c r="J11" s="25">
        <v>0.0</v>
      </c>
      <c r="K11" s="18"/>
      <c r="L11" s="26" t="s">
        <v>33</v>
      </c>
      <c r="M11" s="14" t="s">
        <v>34</v>
      </c>
      <c r="N11" s="18" t="s">
        <v>17</v>
      </c>
    </row>
    <row r="12">
      <c r="A12" s="11">
        <v>17.0</v>
      </c>
      <c r="B12" s="11" t="s">
        <v>25</v>
      </c>
      <c r="C12" s="14" t="s">
        <v>26</v>
      </c>
      <c r="D12" s="11">
        <v>5.0</v>
      </c>
      <c r="E12" s="14">
        <f t="shared" ref="E12:E21" si="7">D12*100/C12</f>
        <v>20</v>
      </c>
      <c r="F12" s="11">
        <v>18.0</v>
      </c>
      <c r="G12" s="14">
        <f t="shared" ref="G12:G21" si="8">F12*100/C12</f>
        <v>72</v>
      </c>
      <c r="H12" s="11">
        <v>2.0</v>
      </c>
      <c r="I12" s="14">
        <f t="shared" ref="I12:I21" si="9">H12*100/C12</f>
        <v>8</v>
      </c>
      <c r="J12" s="25">
        <v>0.0</v>
      </c>
      <c r="K12" s="18">
        <f t="shared" ref="K12:K21" si="10">J12*100/C12</f>
        <v>0</v>
      </c>
      <c r="L12" s="14">
        <f t="shared" ref="L12:L21" si="11">(J12+H12)*100/C12</f>
        <v>8</v>
      </c>
      <c r="M12" s="14">
        <f t="shared" ref="M12:M30" si="12">(J12+H12+F12)*100/C12</f>
        <v>80</v>
      </c>
      <c r="N12" s="18" t="s">
        <v>35</v>
      </c>
    </row>
    <row r="13">
      <c r="A13" s="11">
        <v>3.0</v>
      </c>
      <c r="B13" s="11" t="s">
        <v>36</v>
      </c>
      <c r="C13" s="14" t="s">
        <v>37</v>
      </c>
      <c r="D13" s="11">
        <v>15.0</v>
      </c>
      <c r="E13" s="14">
        <f t="shared" si="7"/>
        <v>50</v>
      </c>
      <c r="F13" s="11">
        <v>11.0</v>
      </c>
      <c r="G13" s="14">
        <f t="shared" si="8"/>
        <v>36.66666667</v>
      </c>
      <c r="H13" s="11">
        <v>4.0</v>
      </c>
      <c r="I13" s="14">
        <f t="shared" si="9"/>
        <v>13.33333333</v>
      </c>
      <c r="J13" s="25">
        <v>0.0</v>
      </c>
      <c r="K13" s="18">
        <f t="shared" si="10"/>
        <v>0</v>
      </c>
      <c r="L13" s="14">
        <f t="shared" si="11"/>
        <v>13.33333333</v>
      </c>
      <c r="M13" s="14">
        <f t="shared" si="12"/>
        <v>50</v>
      </c>
      <c r="N13" s="18" t="s">
        <v>38</v>
      </c>
    </row>
    <row r="14">
      <c r="A14" s="11">
        <v>26.0</v>
      </c>
      <c r="B14" s="12" t="s">
        <v>39</v>
      </c>
      <c r="C14" s="14" t="s">
        <v>40</v>
      </c>
      <c r="D14" s="11">
        <v>1.0</v>
      </c>
      <c r="E14" s="14">
        <f t="shared" si="7"/>
        <v>3.846153846</v>
      </c>
      <c r="F14" s="27">
        <v>18.0</v>
      </c>
      <c r="G14" s="14">
        <f t="shared" si="8"/>
        <v>69.23076923</v>
      </c>
      <c r="H14" s="11">
        <v>6.0</v>
      </c>
      <c r="I14" s="14">
        <f t="shared" si="9"/>
        <v>23.07692308</v>
      </c>
      <c r="J14" s="11">
        <v>1.0</v>
      </c>
      <c r="K14" s="14">
        <f t="shared" si="10"/>
        <v>3.846153846</v>
      </c>
      <c r="L14" s="14">
        <f t="shared" si="11"/>
        <v>26.92307692</v>
      </c>
      <c r="M14" s="14">
        <f t="shared" si="12"/>
        <v>96.15384615</v>
      </c>
      <c r="N14" s="14" t="s">
        <v>20</v>
      </c>
    </row>
    <row r="15">
      <c r="A15" s="28"/>
      <c r="B15" s="29" t="s">
        <v>41</v>
      </c>
      <c r="C15" s="22">
        <f>C10+C12+C13+C14+C11</f>
        <v>129</v>
      </c>
      <c r="D15" s="29">
        <f>SUM(D10:D14)</f>
        <v>33</v>
      </c>
      <c r="E15" s="22">
        <f t="shared" si="7"/>
        <v>25.58139535</v>
      </c>
      <c r="F15" s="29">
        <f>SUM(F10:F14)</f>
        <v>72</v>
      </c>
      <c r="G15" s="22">
        <f t="shared" si="8"/>
        <v>55.81395349</v>
      </c>
      <c r="H15" s="29">
        <f>SUM(H10:H14)</f>
        <v>23</v>
      </c>
      <c r="I15" s="22">
        <f t="shared" si="9"/>
        <v>17.82945736</v>
      </c>
      <c r="J15" s="29">
        <f>SUM(J10:J14)</f>
        <v>1</v>
      </c>
      <c r="K15" s="21">
        <f t="shared" si="10"/>
        <v>0.7751937984</v>
      </c>
      <c r="L15" s="22">
        <f t="shared" si="11"/>
        <v>18.60465116</v>
      </c>
      <c r="M15" s="22">
        <f t="shared" si="12"/>
        <v>74.41860465</v>
      </c>
      <c r="N15" s="22">
        <f>N10+N11+N12+N13+N14</f>
        <v>60</v>
      </c>
    </row>
    <row r="16">
      <c r="A16" s="11">
        <v>9.0</v>
      </c>
      <c r="B16" s="11" t="s">
        <v>42</v>
      </c>
      <c r="C16" s="14" t="s">
        <v>43</v>
      </c>
      <c r="D16" s="11">
        <v>14.0</v>
      </c>
      <c r="E16" s="30">
        <f t="shared" si="7"/>
        <v>51.85185185</v>
      </c>
      <c r="F16" s="11">
        <v>12.0</v>
      </c>
      <c r="G16" s="14">
        <f t="shared" si="8"/>
        <v>44.44444444</v>
      </c>
      <c r="H16" s="11">
        <v>1.0</v>
      </c>
      <c r="I16" s="14">
        <f t="shared" si="9"/>
        <v>3.703703704</v>
      </c>
      <c r="J16" s="31">
        <v>0.0</v>
      </c>
      <c r="K16" s="14">
        <f t="shared" si="10"/>
        <v>0</v>
      </c>
      <c r="L16" s="14">
        <f t="shared" si="11"/>
        <v>3.703703704</v>
      </c>
      <c r="M16" s="14">
        <f t="shared" si="12"/>
        <v>48.14814815</v>
      </c>
      <c r="N16" s="11">
        <v>9.0</v>
      </c>
    </row>
    <row r="17">
      <c r="A17" s="11">
        <v>8.0</v>
      </c>
      <c r="B17" s="32" t="s">
        <v>29</v>
      </c>
      <c r="C17" s="14" t="s">
        <v>31</v>
      </c>
      <c r="D17" s="11">
        <v>5.0</v>
      </c>
      <c r="E17" s="14">
        <f t="shared" si="7"/>
        <v>23.80952381</v>
      </c>
      <c r="F17" s="11">
        <v>10.0</v>
      </c>
      <c r="G17" s="14">
        <f t="shared" si="8"/>
        <v>47.61904762</v>
      </c>
      <c r="H17" s="11">
        <v>6.0</v>
      </c>
      <c r="I17" s="14">
        <f t="shared" si="9"/>
        <v>28.57142857</v>
      </c>
      <c r="J17" s="11"/>
      <c r="K17" s="14">
        <f t="shared" si="10"/>
        <v>0</v>
      </c>
      <c r="L17" s="14">
        <f t="shared" si="11"/>
        <v>28.57142857</v>
      </c>
      <c r="M17" s="14">
        <f t="shared" si="12"/>
        <v>76.19047619</v>
      </c>
      <c r="N17" s="15"/>
    </row>
    <row r="18">
      <c r="A18" s="11">
        <v>29.0</v>
      </c>
      <c r="B18" s="11" t="s">
        <v>44</v>
      </c>
      <c r="C18" s="18" t="s">
        <v>26</v>
      </c>
      <c r="D18" s="25">
        <v>13.0</v>
      </c>
      <c r="E18" s="18">
        <f t="shared" si="7"/>
        <v>52</v>
      </c>
      <c r="F18" s="25">
        <v>5.0</v>
      </c>
      <c r="G18" s="18">
        <f t="shared" si="8"/>
        <v>20</v>
      </c>
      <c r="H18" s="25">
        <v>7.0</v>
      </c>
      <c r="I18" s="18">
        <f t="shared" si="9"/>
        <v>28</v>
      </c>
      <c r="J18" s="25">
        <v>0.0</v>
      </c>
      <c r="K18" s="18">
        <f t="shared" si="10"/>
        <v>0</v>
      </c>
      <c r="L18" s="18">
        <f t="shared" si="11"/>
        <v>28</v>
      </c>
      <c r="M18" s="18">
        <f t="shared" si="12"/>
        <v>48</v>
      </c>
      <c r="N18" s="18" t="s">
        <v>21</v>
      </c>
    </row>
    <row r="19">
      <c r="A19" s="11">
        <v>7.0</v>
      </c>
      <c r="B19" s="33" t="s">
        <v>45</v>
      </c>
      <c r="C19" s="18" t="s">
        <v>43</v>
      </c>
      <c r="D19" s="25">
        <v>6.0</v>
      </c>
      <c r="E19" s="18">
        <f t="shared" si="7"/>
        <v>22.22222222</v>
      </c>
      <c r="F19" s="25">
        <v>17.0</v>
      </c>
      <c r="G19" s="18">
        <f t="shared" si="8"/>
        <v>62.96296296</v>
      </c>
      <c r="H19" s="25">
        <v>3.0</v>
      </c>
      <c r="I19" s="18">
        <f t="shared" si="9"/>
        <v>11.11111111</v>
      </c>
      <c r="J19" s="25">
        <v>1.0</v>
      </c>
      <c r="K19" s="18">
        <f t="shared" si="10"/>
        <v>3.703703704</v>
      </c>
      <c r="L19" s="18">
        <f t="shared" si="11"/>
        <v>14.81481481</v>
      </c>
      <c r="M19" s="18">
        <f t="shared" si="12"/>
        <v>77.77777778</v>
      </c>
      <c r="N19" s="18" t="s">
        <v>17</v>
      </c>
    </row>
    <row r="20">
      <c r="A20" s="34"/>
      <c r="B20" s="35" t="s">
        <v>46</v>
      </c>
      <c r="C20" s="22">
        <f>C16+C17+C18+C19</f>
        <v>100</v>
      </c>
      <c r="D20" s="29">
        <f>SUM(D16:D19)</f>
        <v>38</v>
      </c>
      <c r="E20" s="22">
        <f t="shared" si="7"/>
        <v>38</v>
      </c>
      <c r="F20" s="29">
        <f>SUM(F16:F19)</f>
        <v>44</v>
      </c>
      <c r="G20" s="22">
        <f t="shared" si="8"/>
        <v>44</v>
      </c>
      <c r="H20" s="29">
        <f>SUM(H16:H19)</f>
        <v>17</v>
      </c>
      <c r="I20" s="22">
        <f t="shared" si="9"/>
        <v>17</v>
      </c>
      <c r="J20" s="29">
        <f>SUM(J16:J19)</f>
        <v>1</v>
      </c>
      <c r="K20" s="21">
        <f t="shared" si="10"/>
        <v>1</v>
      </c>
      <c r="L20" s="21">
        <f t="shared" si="11"/>
        <v>18</v>
      </c>
      <c r="M20" s="21">
        <f t="shared" si="12"/>
        <v>62</v>
      </c>
      <c r="N20" s="22">
        <f>N16+N17+N18+N19</f>
        <v>27</v>
      </c>
    </row>
    <row r="21">
      <c r="A21" s="36" t="s">
        <v>47</v>
      </c>
      <c r="B21" s="9"/>
      <c r="C21" s="22">
        <f t="shared" ref="C21:D21" si="13">C20+C15+C9</f>
        <v>323</v>
      </c>
      <c r="D21" s="29">
        <f t="shared" si="13"/>
        <v>84</v>
      </c>
      <c r="E21" s="22">
        <f t="shared" si="7"/>
        <v>26.00619195</v>
      </c>
      <c r="F21" s="29">
        <f>F20+F15+F9</f>
        <v>178</v>
      </c>
      <c r="G21" s="22">
        <f t="shared" si="8"/>
        <v>55.10835913</v>
      </c>
      <c r="H21" s="29">
        <f>H20+H15+H9</f>
        <v>57</v>
      </c>
      <c r="I21" s="22">
        <f t="shared" si="9"/>
        <v>17.64705882</v>
      </c>
      <c r="J21" s="29">
        <f>J20+J15+J9</f>
        <v>4</v>
      </c>
      <c r="K21" s="21">
        <f t="shared" si="10"/>
        <v>1.238390093</v>
      </c>
      <c r="L21" s="21">
        <f t="shared" si="11"/>
        <v>18.88544892</v>
      </c>
      <c r="M21" s="21">
        <f t="shared" si="12"/>
        <v>73.99380805</v>
      </c>
      <c r="N21" s="22">
        <f>N9+N15+N20</f>
        <v>129</v>
      </c>
    </row>
    <row r="22">
      <c r="A22" s="25">
        <v>10.0</v>
      </c>
      <c r="B22" s="25" t="s">
        <v>48</v>
      </c>
      <c r="C22" s="18" t="s">
        <v>35</v>
      </c>
      <c r="D22" s="25">
        <v>0.0</v>
      </c>
      <c r="E22" s="18" t="s">
        <v>49</v>
      </c>
      <c r="F22" s="25">
        <v>0.0</v>
      </c>
      <c r="G22" s="18" t="s">
        <v>49</v>
      </c>
      <c r="H22" s="25">
        <v>12.0</v>
      </c>
      <c r="I22" s="18" t="s">
        <v>50</v>
      </c>
      <c r="J22" s="25">
        <v>2.0</v>
      </c>
      <c r="K22" s="18" t="s">
        <v>51</v>
      </c>
      <c r="L22" s="18">
        <f>(H22+J22)*100/C22</f>
        <v>100</v>
      </c>
      <c r="M22" s="18">
        <f t="shared" si="12"/>
        <v>100</v>
      </c>
      <c r="N22" s="18" t="s">
        <v>35</v>
      </c>
    </row>
    <row r="23">
      <c r="A23" s="11">
        <v>19.0</v>
      </c>
      <c r="B23" s="25" t="s">
        <v>52</v>
      </c>
      <c r="C23" s="18" t="s">
        <v>26</v>
      </c>
      <c r="D23" s="25">
        <v>0.0</v>
      </c>
      <c r="E23" s="18">
        <f>D23*100/C23</f>
        <v>0</v>
      </c>
      <c r="F23" s="25">
        <v>1.0</v>
      </c>
      <c r="G23" s="18">
        <f>F23*100/C23</f>
        <v>4</v>
      </c>
      <c r="H23" s="25">
        <v>22.0</v>
      </c>
      <c r="I23" s="18" t="s">
        <v>53</v>
      </c>
      <c r="J23" s="25">
        <v>2.0</v>
      </c>
      <c r="K23" s="18" t="s">
        <v>54</v>
      </c>
      <c r="L23" s="18">
        <f>(J23+H23)*100/C23</f>
        <v>96</v>
      </c>
      <c r="M23" s="18">
        <f t="shared" si="12"/>
        <v>100</v>
      </c>
      <c r="N23" s="18" t="s">
        <v>23</v>
      </c>
    </row>
    <row r="24">
      <c r="A24" s="37"/>
      <c r="B24" s="29" t="s">
        <v>28</v>
      </c>
      <c r="C24" s="38">
        <f t="shared" ref="C24:F24" si="14">C22+C23</f>
        <v>39</v>
      </c>
      <c r="D24" s="39">
        <f t="shared" si="14"/>
        <v>0</v>
      </c>
      <c r="E24" s="38">
        <f t="shared" si="14"/>
        <v>0</v>
      </c>
      <c r="F24" s="39">
        <f t="shared" si="14"/>
        <v>1</v>
      </c>
      <c r="G24" s="38">
        <f>(F24)*100/C24</f>
        <v>2.564102564</v>
      </c>
      <c r="H24" s="39">
        <f>H22+H23</f>
        <v>34</v>
      </c>
      <c r="I24" s="38">
        <f>H24*100/C24</f>
        <v>87.17948718</v>
      </c>
      <c r="J24" s="39">
        <f>J22+J23</f>
        <v>4</v>
      </c>
      <c r="K24" s="38">
        <f t="shared" ref="K24:K30" si="15">J24*100/C24</f>
        <v>10.25641026</v>
      </c>
      <c r="L24" s="38">
        <f>(H24+J24)*100/C24</f>
        <v>97.43589744</v>
      </c>
      <c r="M24" s="38">
        <f t="shared" si="12"/>
        <v>100</v>
      </c>
      <c r="N24" s="38">
        <f>N23+N22</f>
        <v>38</v>
      </c>
    </row>
    <row r="25">
      <c r="A25" s="25">
        <v>14.0</v>
      </c>
      <c r="B25" s="25" t="s">
        <v>55</v>
      </c>
      <c r="C25" s="18" t="s">
        <v>37</v>
      </c>
      <c r="D25" s="25"/>
      <c r="E25" s="18">
        <f>D25*100/C25</f>
        <v>0</v>
      </c>
      <c r="F25" s="25">
        <v>3.0</v>
      </c>
      <c r="G25" s="18">
        <f t="shared" ref="G25:G30" si="16">F25*100/C25</f>
        <v>10</v>
      </c>
      <c r="H25" s="25">
        <v>20.0</v>
      </c>
      <c r="I25" s="18"/>
      <c r="J25" s="25">
        <v>7.0</v>
      </c>
      <c r="K25" s="18">
        <f t="shared" si="15"/>
        <v>23.33333333</v>
      </c>
      <c r="L25" s="18">
        <f t="shared" ref="L25:L30" si="17">(J25+H25)*100/C25</f>
        <v>90</v>
      </c>
      <c r="M25" s="18">
        <f t="shared" si="12"/>
        <v>100</v>
      </c>
      <c r="N25" s="18" t="s">
        <v>43</v>
      </c>
    </row>
    <row r="26">
      <c r="A26" s="25">
        <v>27.0</v>
      </c>
      <c r="B26" s="25" t="s">
        <v>52</v>
      </c>
      <c r="C26" s="18">
        <f>F26+H26+J26</f>
        <v>31</v>
      </c>
      <c r="D26" s="25">
        <v>0.0</v>
      </c>
      <c r="E26" s="18"/>
      <c r="F26" s="25">
        <v>20.0</v>
      </c>
      <c r="G26" s="18">
        <f t="shared" si="16"/>
        <v>64.51612903</v>
      </c>
      <c r="H26" s="25">
        <v>5.0</v>
      </c>
      <c r="I26" s="18">
        <f t="shared" ref="I26:I30" si="18">H26*100/C26</f>
        <v>16.12903226</v>
      </c>
      <c r="J26" s="25">
        <v>6.0</v>
      </c>
      <c r="K26" s="18">
        <f t="shared" si="15"/>
        <v>19.35483871</v>
      </c>
      <c r="L26" s="18">
        <f t="shared" si="17"/>
        <v>35.48387097</v>
      </c>
      <c r="M26" s="18">
        <f t="shared" si="12"/>
        <v>100</v>
      </c>
      <c r="N26" s="18" t="s">
        <v>37</v>
      </c>
    </row>
    <row r="27">
      <c r="A27" s="40" t="s">
        <v>56</v>
      </c>
      <c r="B27" s="9"/>
      <c r="C27" s="21">
        <f>C26+C25</f>
        <v>61</v>
      </c>
      <c r="D27" s="20">
        <f>D25+D26</f>
        <v>0</v>
      </c>
      <c r="E27" s="41">
        <f>D27*100/F25</f>
        <v>0</v>
      </c>
      <c r="F27" s="20">
        <f>SUM(F25:F26)</f>
        <v>23</v>
      </c>
      <c r="G27" s="41">
        <f t="shared" si="16"/>
        <v>37.70491803</v>
      </c>
      <c r="H27" s="20">
        <f>SUM(H25:H26)</f>
        <v>25</v>
      </c>
      <c r="I27" s="41">
        <f t="shared" si="18"/>
        <v>40.98360656</v>
      </c>
      <c r="J27" s="20">
        <f>SUM(J25:J26)</f>
        <v>13</v>
      </c>
      <c r="K27" s="41">
        <f t="shared" si="15"/>
        <v>21.31147541</v>
      </c>
      <c r="L27" s="41">
        <f t="shared" si="17"/>
        <v>62.29508197</v>
      </c>
      <c r="M27" s="41">
        <f t="shared" si="12"/>
        <v>100</v>
      </c>
      <c r="N27" s="21">
        <f>N25+N26</f>
        <v>57</v>
      </c>
    </row>
    <row r="28">
      <c r="A28" s="11">
        <v>15.0</v>
      </c>
      <c r="B28" s="11" t="s">
        <v>48</v>
      </c>
      <c r="C28" s="18" t="s">
        <v>57</v>
      </c>
      <c r="D28" s="42">
        <v>0.0</v>
      </c>
      <c r="E28" s="18" t="s">
        <v>49</v>
      </c>
      <c r="F28" s="25">
        <v>1.0</v>
      </c>
      <c r="G28" s="18">
        <f t="shared" si="16"/>
        <v>6.25</v>
      </c>
      <c r="H28" s="25">
        <v>10.0</v>
      </c>
      <c r="I28" s="18">
        <f t="shared" si="18"/>
        <v>62.5</v>
      </c>
      <c r="J28" s="25">
        <v>5.0</v>
      </c>
      <c r="K28" s="18">
        <f t="shared" si="15"/>
        <v>31.25</v>
      </c>
      <c r="L28" s="18">
        <f t="shared" si="17"/>
        <v>93.75</v>
      </c>
      <c r="M28" s="18">
        <f t="shared" si="12"/>
        <v>100</v>
      </c>
      <c r="N28" s="18" t="s">
        <v>58</v>
      </c>
    </row>
    <row r="29">
      <c r="A29" s="36" t="s">
        <v>59</v>
      </c>
      <c r="B29" s="9"/>
      <c r="C29" s="43">
        <f t="shared" ref="C29:F29" si="19">C24+C27+C28</f>
        <v>116</v>
      </c>
      <c r="D29" s="35">
        <f t="shared" si="19"/>
        <v>0</v>
      </c>
      <c r="E29" s="44">
        <f t="shared" si="19"/>
        <v>0</v>
      </c>
      <c r="F29" s="35">
        <f t="shared" si="19"/>
        <v>25</v>
      </c>
      <c r="G29" s="44">
        <f t="shared" si="16"/>
        <v>21.55172414</v>
      </c>
      <c r="H29" s="35">
        <f>H24+H27+H28</f>
        <v>69</v>
      </c>
      <c r="I29" s="45">
        <f t="shared" si="18"/>
        <v>59.48275862</v>
      </c>
      <c r="J29" s="35">
        <f>J24+J27+J28</f>
        <v>22</v>
      </c>
      <c r="K29" s="45">
        <f t="shared" si="15"/>
        <v>18.96551724</v>
      </c>
      <c r="L29" s="45">
        <f t="shared" si="17"/>
        <v>78.44827586</v>
      </c>
      <c r="M29" s="45">
        <f t="shared" si="12"/>
        <v>100</v>
      </c>
      <c r="N29" s="43">
        <f>N24+N27+N28</f>
        <v>110</v>
      </c>
    </row>
    <row r="30">
      <c r="A30" s="36" t="s">
        <v>60</v>
      </c>
      <c r="B30" s="9"/>
      <c r="C30" s="43">
        <f>C21+C29</f>
        <v>439</v>
      </c>
      <c r="D30" s="35">
        <f>D29+D21</f>
        <v>84</v>
      </c>
      <c r="E30" s="44">
        <f>D30*100/C30</f>
        <v>19.13439636</v>
      </c>
      <c r="F30" s="35">
        <f>F21+F29</f>
        <v>203</v>
      </c>
      <c r="G30" s="44">
        <f t="shared" si="16"/>
        <v>46.24145786</v>
      </c>
      <c r="H30" s="35">
        <f>H29+H21</f>
        <v>126</v>
      </c>
      <c r="I30" s="45">
        <f t="shared" si="18"/>
        <v>28.70159453</v>
      </c>
      <c r="J30" s="35">
        <f>J21+J29</f>
        <v>26</v>
      </c>
      <c r="K30" s="45">
        <f t="shared" si="15"/>
        <v>5.922551253</v>
      </c>
      <c r="L30" s="45">
        <f t="shared" si="17"/>
        <v>34.62414579</v>
      </c>
      <c r="M30" s="45">
        <f t="shared" si="12"/>
        <v>80.86560364</v>
      </c>
      <c r="N30" s="43">
        <f>N21+N29</f>
        <v>239</v>
      </c>
    </row>
  </sheetData>
  <mergeCells count="12">
    <mergeCell ref="B2:B3"/>
    <mergeCell ref="A21:B21"/>
    <mergeCell ref="A27:B27"/>
    <mergeCell ref="A29:B29"/>
    <mergeCell ref="A30:B30"/>
    <mergeCell ref="A2:A3"/>
    <mergeCell ref="C2:C3"/>
    <mergeCell ref="D2:N2"/>
    <mergeCell ref="D3:E3"/>
    <mergeCell ref="F3:G3"/>
    <mergeCell ref="H3:I3"/>
    <mergeCell ref="J3:K3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